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VZ_2021\VZ-116-2021_OPRAVA REGENERACNI MISTNOSTI\a_VZ_OPRAVA REGENERACNI MISTNOSTI_VYZVA\a3_1_VZ oprava regeneracni mistnosti_TECH SPEC\SLEPÉ VV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Pol'!$A$1:$X$250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V8" i="12" s="1"/>
  <c r="G10" i="12"/>
  <c r="M10" i="12" s="1"/>
  <c r="I10" i="12"/>
  <c r="K10" i="12"/>
  <c r="O10" i="12"/>
  <c r="Q10" i="12"/>
  <c r="V10" i="12"/>
  <c r="G12" i="12"/>
  <c r="I12" i="12"/>
  <c r="K12" i="12"/>
  <c r="O12" i="12"/>
  <c r="Q12" i="12"/>
  <c r="V12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G49" i="12"/>
  <c r="M49" i="12" s="1"/>
  <c r="I49" i="12"/>
  <c r="K49" i="12"/>
  <c r="O49" i="12"/>
  <c r="Q49" i="12"/>
  <c r="V49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G68" i="12"/>
  <c r="M68" i="12" s="1"/>
  <c r="I68" i="12"/>
  <c r="K68" i="12"/>
  <c r="O68" i="12"/>
  <c r="Q68" i="12"/>
  <c r="V68" i="12"/>
  <c r="G73" i="12"/>
  <c r="M73" i="12" s="1"/>
  <c r="I73" i="12"/>
  <c r="K73" i="12"/>
  <c r="O73" i="12"/>
  <c r="Q73" i="12"/>
  <c r="V73" i="12"/>
  <c r="G77" i="12"/>
  <c r="M77" i="12" s="1"/>
  <c r="M76" i="12" s="1"/>
  <c r="I77" i="12"/>
  <c r="I76" i="12" s="1"/>
  <c r="K77" i="12"/>
  <c r="K76" i="12" s="1"/>
  <c r="O77" i="12"/>
  <c r="O76" i="12" s="1"/>
  <c r="Q77" i="12"/>
  <c r="Q76" i="12" s="1"/>
  <c r="V77" i="12"/>
  <c r="V76" i="12" s="1"/>
  <c r="G81" i="12"/>
  <c r="M81" i="12" s="1"/>
  <c r="I81" i="12"/>
  <c r="K81" i="12"/>
  <c r="O81" i="12"/>
  <c r="Q81" i="12"/>
  <c r="V81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V88" i="12" s="1"/>
  <c r="G90" i="12"/>
  <c r="M90" i="12" s="1"/>
  <c r="I90" i="12"/>
  <c r="K90" i="12"/>
  <c r="O90" i="12"/>
  <c r="Q90" i="12"/>
  <c r="V90" i="12"/>
  <c r="G92" i="12"/>
  <c r="M92" i="12" s="1"/>
  <c r="M91" i="12" s="1"/>
  <c r="I92" i="12"/>
  <c r="I91" i="12" s="1"/>
  <c r="K92" i="12"/>
  <c r="K91" i="12" s="1"/>
  <c r="O92" i="12"/>
  <c r="O91" i="12" s="1"/>
  <c r="Q92" i="12"/>
  <c r="Q91" i="12" s="1"/>
  <c r="V92" i="12"/>
  <c r="V91" i="12" s="1"/>
  <c r="G98" i="12"/>
  <c r="M98" i="12" s="1"/>
  <c r="I98" i="12"/>
  <c r="K98" i="12"/>
  <c r="K97" i="12" s="1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6" i="12"/>
  <c r="M126" i="12" s="1"/>
  <c r="I126" i="12"/>
  <c r="K126" i="12"/>
  <c r="O126" i="12"/>
  <c r="Q126" i="12"/>
  <c r="V126" i="12"/>
  <c r="G129" i="12"/>
  <c r="M129" i="12" s="1"/>
  <c r="I129" i="12"/>
  <c r="K129" i="12"/>
  <c r="O129" i="12"/>
  <c r="Q129" i="12"/>
  <c r="V129" i="12"/>
  <c r="G131" i="12"/>
  <c r="M131" i="12" s="1"/>
  <c r="I131" i="12"/>
  <c r="K131" i="12"/>
  <c r="O131" i="12"/>
  <c r="Q131" i="12"/>
  <c r="V131" i="12"/>
  <c r="G133" i="12"/>
  <c r="G132" i="12" s="1"/>
  <c r="I59" i="1" s="1"/>
  <c r="I133" i="12"/>
  <c r="I132" i="12" s="1"/>
  <c r="K133" i="12"/>
  <c r="K132" i="12" s="1"/>
  <c r="O133" i="12"/>
  <c r="O132" i="12" s="1"/>
  <c r="Q133" i="12"/>
  <c r="Q132" i="12" s="1"/>
  <c r="V133" i="12"/>
  <c r="V132" i="12" s="1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48" i="12"/>
  <c r="M148" i="12" s="1"/>
  <c r="I148" i="12"/>
  <c r="K148" i="12"/>
  <c r="O148" i="12"/>
  <c r="Q148" i="12"/>
  <c r="V148" i="12"/>
  <c r="G159" i="12"/>
  <c r="M159" i="12" s="1"/>
  <c r="I159" i="12"/>
  <c r="K159" i="12"/>
  <c r="O159" i="12"/>
  <c r="Q159" i="12"/>
  <c r="V159" i="12"/>
  <c r="G161" i="12"/>
  <c r="M161" i="12" s="1"/>
  <c r="I161" i="12"/>
  <c r="K161" i="12"/>
  <c r="O161" i="12"/>
  <c r="Q161" i="12"/>
  <c r="V161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80" i="12"/>
  <c r="M180" i="12" s="1"/>
  <c r="I180" i="12"/>
  <c r="K180" i="12"/>
  <c r="O180" i="12"/>
  <c r="Q180" i="12"/>
  <c r="V180" i="12"/>
  <c r="G183" i="12"/>
  <c r="M183" i="12" s="1"/>
  <c r="I183" i="12"/>
  <c r="K183" i="12"/>
  <c r="O183" i="12"/>
  <c r="Q183" i="12"/>
  <c r="V183" i="12"/>
  <c r="G186" i="12"/>
  <c r="M186" i="12" s="1"/>
  <c r="I186" i="12"/>
  <c r="K186" i="12"/>
  <c r="O186" i="12"/>
  <c r="Q186" i="12"/>
  <c r="V186" i="12"/>
  <c r="G193" i="12"/>
  <c r="M193" i="12" s="1"/>
  <c r="I193" i="12"/>
  <c r="K193" i="12"/>
  <c r="O193" i="12"/>
  <c r="Q193" i="12"/>
  <c r="V193" i="12"/>
  <c r="G197" i="12"/>
  <c r="M197" i="12" s="1"/>
  <c r="I197" i="12"/>
  <c r="K197" i="12"/>
  <c r="O197" i="12"/>
  <c r="Q197" i="12"/>
  <c r="V197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10" i="12"/>
  <c r="M210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V214" i="12"/>
  <c r="G216" i="12"/>
  <c r="G215" i="12" s="1"/>
  <c r="I66" i="1" s="1"/>
  <c r="I216" i="12"/>
  <c r="I215" i="12" s="1"/>
  <c r="K216" i="12"/>
  <c r="K215" i="12" s="1"/>
  <c r="M216" i="12"/>
  <c r="M215" i="12" s="1"/>
  <c r="O216" i="12"/>
  <c r="O215" i="12" s="1"/>
  <c r="Q216" i="12"/>
  <c r="Q215" i="12" s="1"/>
  <c r="V216" i="12"/>
  <c r="V215" i="12" s="1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9" i="12"/>
  <c r="M229" i="12" s="1"/>
  <c r="I229" i="12"/>
  <c r="K229" i="12"/>
  <c r="O229" i="12"/>
  <c r="Q229" i="12"/>
  <c r="V229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AE240" i="12"/>
  <c r="F41" i="1" s="1"/>
  <c r="I20" i="1"/>
  <c r="I19" i="1"/>
  <c r="I18" i="1"/>
  <c r="K231" i="12" l="1"/>
  <c r="M133" i="12"/>
  <c r="M132" i="12" s="1"/>
  <c r="Q80" i="12"/>
  <c r="V220" i="12"/>
  <c r="K80" i="12"/>
  <c r="V97" i="12"/>
  <c r="G76" i="12"/>
  <c r="I53" i="1" s="1"/>
  <c r="K220" i="12"/>
  <c r="V162" i="12"/>
  <c r="I97" i="12"/>
  <c r="I8" i="12"/>
  <c r="O97" i="12"/>
  <c r="K162" i="12"/>
  <c r="I162" i="12"/>
  <c r="G91" i="12"/>
  <c r="I56" i="1" s="1"/>
  <c r="O220" i="12"/>
  <c r="I220" i="12"/>
  <c r="Q170" i="12"/>
  <c r="K170" i="12"/>
  <c r="I80" i="12"/>
  <c r="V80" i="12"/>
  <c r="O39" i="12"/>
  <c r="O8" i="12"/>
  <c r="K174" i="12"/>
  <c r="K39" i="12"/>
  <c r="K8" i="12"/>
  <c r="V134" i="12"/>
  <c r="M8" i="12"/>
  <c r="Q166" i="12"/>
  <c r="O231" i="12"/>
  <c r="O174" i="12"/>
  <c r="I170" i="12"/>
  <c r="V166" i="12"/>
  <c r="O166" i="12"/>
  <c r="K134" i="12"/>
  <c r="I134" i="12"/>
  <c r="K101" i="12"/>
  <c r="Q101" i="12"/>
  <c r="V48" i="12"/>
  <c r="I39" i="12"/>
  <c r="V11" i="12"/>
  <c r="V231" i="12"/>
  <c r="I231" i="12"/>
  <c r="Q220" i="12"/>
  <c r="V174" i="12"/>
  <c r="I174" i="12"/>
  <c r="I166" i="12"/>
  <c r="Q162" i="12"/>
  <c r="K88" i="12"/>
  <c r="Q48" i="12"/>
  <c r="M39" i="12"/>
  <c r="Q11" i="12"/>
  <c r="Q231" i="12"/>
  <c r="O200" i="12"/>
  <c r="V170" i="12"/>
  <c r="O134" i="12"/>
  <c r="O11" i="12"/>
  <c r="Q200" i="12"/>
  <c r="M170" i="12"/>
  <c r="V200" i="12"/>
  <c r="I200" i="12"/>
  <c r="K166" i="12"/>
  <c r="O101" i="12"/>
  <c r="O80" i="12"/>
  <c r="K48" i="12"/>
  <c r="G39" i="12"/>
  <c r="I51" i="1" s="1"/>
  <c r="K11" i="12"/>
  <c r="G8" i="12"/>
  <c r="I49" i="1" s="1"/>
  <c r="O170" i="12"/>
  <c r="O162" i="12"/>
  <c r="Q134" i="12"/>
  <c r="I101" i="12"/>
  <c r="I48" i="12"/>
  <c r="V39" i="12"/>
  <c r="I11" i="12"/>
  <c r="Q88" i="12"/>
  <c r="Q39" i="12"/>
  <c r="G11" i="12"/>
  <c r="I50" i="1" s="1"/>
  <c r="Q8" i="12"/>
  <c r="Q174" i="12"/>
  <c r="V101" i="12"/>
  <c r="Q97" i="12"/>
  <c r="K200" i="12"/>
  <c r="O48" i="12"/>
  <c r="I88" i="12"/>
  <c r="F39" i="1"/>
  <c r="F42" i="1" s="1"/>
  <c r="G23" i="1" s="1"/>
  <c r="A23" i="1" s="1"/>
  <c r="F40" i="1"/>
  <c r="O88" i="12"/>
  <c r="M200" i="12"/>
  <c r="M134" i="12"/>
  <c r="M101" i="12"/>
  <c r="M162" i="12"/>
  <c r="M88" i="12"/>
  <c r="M48" i="12"/>
  <c r="M231" i="12"/>
  <c r="M220" i="12"/>
  <c r="M174" i="12"/>
  <c r="M80" i="12"/>
  <c r="M166" i="12"/>
  <c r="M97" i="12"/>
  <c r="G231" i="12"/>
  <c r="I68" i="1" s="1"/>
  <c r="G200" i="12"/>
  <c r="I65" i="1" s="1"/>
  <c r="G174" i="12"/>
  <c r="I64" i="1" s="1"/>
  <c r="G166" i="12"/>
  <c r="I62" i="1" s="1"/>
  <c r="G162" i="12"/>
  <c r="I61" i="1" s="1"/>
  <c r="G101" i="12"/>
  <c r="I58" i="1" s="1"/>
  <c r="G88" i="12"/>
  <c r="I55" i="1" s="1"/>
  <c r="G80" i="12"/>
  <c r="I54" i="1" s="1"/>
  <c r="M12" i="12"/>
  <c r="M11" i="12" s="1"/>
  <c r="G220" i="12"/>
  <c r="I67" i="1" s="1"/>
  <c r="G170" i="12"/>
  <c r="I63" i="1" s="1"/>
  <c r="G97" i="12"/>
  <c r="I57" i="1" s="1"/>
  <c r="G134" i="12"/>
  <c r="I60" i="1" s="1"/>
  <c r="G48" i="12"/>
  <c r="I52" i="1" s="1"/>
  <c r="AF240" i="12"/>
  <c r="J28" i="1"/>
  <c r="J26" i="1"/>
  <c r="G38" i="1"/>
  <c r="F38" i="1"/>
  <c r="J23" i="1"/>
  <c r="J24" i="1"/>
  <c r="J25" i="1"/>
  <c r="J27" i="1"/>
  <c r="E24" i="1"/>
  <c r="E26" i="1"/>
  <c r="I17" i="1" l="1"/>
  <c r="G41" i="1"/>
  <c r="H41" i="1" s="1"/>
  <c r="I41" i="1" s="1"/>
  <c r="G39" i="1"/>
  <c r="G40" i="1"/>
  <c r="H40" i="1" s="1"/>
  <c r="I40" i="1" s="1"/>
  <c r="I69" i="1"/>
  <c r="I16" i="1"/>
  <c r="I21" i="1" s="1"/>
  <c r="G240" i="12"/>
  <c r="G24" i="1"/>
  <c r="A24" i="1"/>
  <c r="J68" i="1" l="1"/>
  <c r="J63" i="1"/>
  <c r="J60" i="1"/>
  <c r="J55" i="1"/>
  <c r="J65" i="1"/>
  <c r="J62" i="1"/>
  <c r="J61" i="1"/>
  <c r="J67" i="1"/>
  <c r="J64" i="1"/>
  <c r="J58" i="1"/>
  <c r="J49" i="1"/>
  <c r="J50" i="1"/>
  <c r="J66" i="1"/>
  <c r="J51" i="1"/>
  <c r="J52" i="1"/>
  <c r="J56" i="1"/>
  <c r="J53" i="1"/>
  <c r="J54" i="1"/>
  <c r="J57" i="1"/>
  <c r="J59" i="1"/>
  <c r="G42" i="1"/>
  <c r="H39" i="1"/>
  <c r="J69" i="1" l="1"/>
  <c r="I39" i="1"/>
  <c r="I42" i="1" s="1"/>
  <c r="H42" i="1"/>
  <c r="G25" i="1"/>
  <c r="G28" i="1"/>
  <c r="J40" i="1" l="1"/>
  <c r="J39" i="1"/>
  <c r="J42" i="1" s="1"/>
  <c r="J41" i="1"/>
  <c r="A25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karel.sojka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<sst xmlns="http://schemas.openxmlformats.org/spreadsheetml/2006/main" count="1102" uniqueCount="411">
  <si>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</si>
  <si>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</si>
  <si>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</si>
  <si>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</si>
  <si>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</si>
  <si>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</si>
  <si>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</si>
  <si>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</si>
  <si>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</si>
  <si>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</si>
  <si>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</si>
  <si>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</si>
  <si>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</si>
  <si>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</si>
  <si>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</si>
  <si>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</si>
  <si>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</si>
  <si>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</si>
  <si>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</si>
  <si>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</si>
  <si>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</si>
  <si>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</si>
  <si>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</si>
  <si>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</si>
  <si>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</si>
  <si>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</si>
  <si>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</si>
  <si>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</si>
  <si>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</si>
  <si>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</si>
  <si>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</si>
  <si>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</si>
  <si>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</si>
  <si>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</si>
  <si>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</si>
  <si>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</si>
  <si>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</si>
  <si>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</si>
  <si>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</si>
  <si>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</si>
  <si>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</si>
  <si>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</si>
  <si>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Sauna</t>
  </si>
  <si>
    <t>Objekt:</t>
  </si>
  <si>
    <t>Rozpočet:</t>
  </si>
  <si>
    <t>210508</t>
  </si>
  <si>
    <t>Brněnské Ivanovice TCM</t>
  </si>
  <si>
    <t>Stavba</t>
  </si>
  <si>
    <t>Celkem za stavbu</t>
  </si>
  <si>
    <t>CZK</t>
  </si>
  <si>
    <t>Rekapitulace dílů</t>
  </si>
  <si>
    <t>Typ dílu</t>
  </si>
  <si>
    <t>0</t>
  </si>
  <si>
    <t>3</t>
  </si>
  <si>
    <t>Svislé a kompletní konstrukce</t>
  </si>
  <si>
    <t>342</t>
  </si>
  <si>
    <t>Sádrokartonové kce.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</si>
  <si>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</si>
  <si>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</si>
  <si>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</si>
  <si>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</si>
  <si>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</si>
  <si>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</si>
  <si>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</si>
  <si>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</si>
  <si>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</si>
  <si>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</si>
  <si>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</si>
  <si>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</si>
  <si>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</si>
  <si>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</si>
  <si>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</si>
  <si>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</si>
  <si>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</si>
  <si>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</si>
  <si>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</si>
  <si>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</si>
  <si>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</si>
  <si>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</si>
  <si>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</si>
  <si>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</si>
  <si>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</si>
  <si>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</si>
  <si>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</si>
  <si>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</si>
  <si>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</si>
  <si>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</si>
  <si>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</si>
  <si>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</si>
  <si>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</si>
  <si>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</si>
  <si>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</si>
  <si>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</si>
  <si>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</si>
  <si>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</si>
  <si>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</si>
  <si>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</si>
  <si>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</si>
  <si>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</si>
  <si>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</si>
  <si>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</si>
  <si>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</si>
  <si>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</si>
  <si>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</si>
  <si>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</si>
  <si>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</si>
  <si>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</si>
  <si>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</si>
  <si>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</si>
  <si>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</si>
  <si>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</si>
  <si>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</si>
  <si>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</si>
  <si>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</si>
  <si>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</si>
  <si>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</si>
  <si>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</si>
  <si>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</si>
  <si>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</si>
  <si>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</si>
  <si>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</si>
  <si>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VRN-01</t>
  </si>
  <si>
    <t>Zařízení staveniště</t>
  </si>
  <si>
    <t>Soubor</t>
  </si>
  <si>
    <t>Vlastní</t>
  </si>
  <si>
    <t>Indiv</t>
  </si>
  <si>
    <t>Práce</t>
  </si>
  <si>
    <t>POL1_</t>
  </si>
  <si>
    <t>VRN-02</t>
  </si>
  <si>
    <t>Kompletační činnost (IČD)</t>
  </si>
  <si>
    <t>POL1_1</t>
  </si>
  <si>
    <t>310239211RT2</t>
  </si>
  <si>
    <t>Zazdívka otvorů plochy do 4 m2 cihlami na MVC s použitím suché maltové směsi</t>
  </si>
  <si>
    <t>m3</t>
  </si>
  <si>
    <t>RTS 21/ I</t>
  </si>
  <si>
    <t xml:space="preserve">okno : </t>
  </si>
  <si>
    <t>VV</t>
  </si>
  <si>
    <t>1,3*0,7*0,3</t>
  </si>
  <si>
    <t xml:space="preserve">dveře : </t>
  </si>
  <si>
    <t>1*2,05*0,3</t>
  </si>
  <si>
    <t xml:space="preserve">dozdívka posunutých vstupních dveří : </t>
  </si>
  <si>
    <t>0,3*0,45*2</t>
  </si>
  <si>
    <t>317121047RT2</t>
  </si>
  <si>
    <t>Překlad nenosný pórobeton, světlost otv. do 105 cm překlad nenosný NEP 10 P4,4 124 x 24,9 x 10 cm</t>
  </si>
  <si>
    <t>kus</t>
  </si>
  <si>
    <t>317121047RT4</t>
  </si>
  <si>
    <t>Překlad nenosný pórobeton, světlost otv. do 105 cm překlad nenosný NEP 15 P4,4 124 x 24,9 x 15 cm</t>
  </si>
  <si>
    <t>317234410RT2</t>
  </si>
  <si>
    <t>Vyzdívka mezi nosníky cihlami pálenými na MC s použitím suché maltové směsi</t>
  </si>
  <si>
    <t>0,14*0,3*1,2</t>
  </si>
  <si>
    <t>317941123RT2</t>
  </si>
  <si>
    <t>Osazení ocelových válcovaných nosníků  č.14-22 včetně dodávky profilu I č.14</t>
  </si>
  <si>
    <t>t</t>
  </si>
  <si>
    <t>2*0,0143*1,2</t>
  </si>
  <si>
    <t>342255024RT1</t>
  </si>
  <si>
    <t>Příčky z desek pórobetonových tl. 10 cm desky P 2 - 500, 599 x 249 x 100 mm</t>
  </si>
  <si>
    <t>m2</t>
  </si>
  <si>
    <t>2,8*(2,55+1,6+1,15)</t>
  </si>
  <si>
    <t>-0,7*1,97*2</t>
  </si>
  <si>
    <t>342255028RT1</t>
  </si>
  <si>
    <t>Příčky z desek pórobetonových tl. 15 cm desky P 2 - 500, 599 x 249 x 150 mm</t>
  </si>
  <si>
    <t>2,8*(2,475+4,9+1,6+1,1)</t>
  </si>
  <si>
    <t>342255032RT3</t>
  </si>
  <si>
    <t>Příčky z desek pórobetonových tl. 20 cm desky P 4 - 550, 599 x 249 x 200 mm</t>
  </si>
  <si>
    <t>1,5*2,75</t>
  </si>
  <si>
    <t>342948111R00</t>
  </si>
  <si>
    <t>Ukotvení příček k cihel.konstr. kotvami na hmožd.</t>
  </si>
  <si>
    <t>m</t>
  </si>
  <si>
    <t>2,8*6</t>
  </si>
  <si>
    <t>346244381RT2</t>
  </si>
  <si>
    <t>Plentování ocelových nosníků výšky do 20 cm s použitím suché maltové směsi</t>
  </si>
  <si>
    <t>0,15*1,2*2</t>
  </si>
  <si>
    <t>346481111RT2</t>
  </si>
  <si>
    <t>Zaplentování rýh, nosníků rabicovým pletivem s použitím suché maltové směsi</t>
  </si>
  <si>
    <t>(0,2+0,3+0,2)*1,2</t>
  </si>
  <si>
    <t>342264051RT3</t>
  </si>
  <si>
    <t>Podhled sádrokartonový na zavěšenou ocel. konstr. desky standard impreg. tl. 12,5 mm, bez izolace</t>
  </si>
  <si>
    <t>1,6*1,4</t>
  </si>
  <si>
    <t>1,6*0,9</t>
  </si>
  <si>
    <t>4,9*7,225-2,55*1,7</t>
  </si>
  <si>
    <t>342264098RT1</t>
  </si>
  <si>
    <t>Příplatek k podhledu sádrokart. za plochu do 10 m2 pro plochy do 2 m2</t>
  </si>
  <si>
    <t>342264098RT2</t>
  </si>
  <si>
    <t>Příplatek k podhledu sádrokart. za plochu do 10 m2 pro plochy 2 - 5 m2</t>
  </si>
  <si>
    <t>602011131RT3</t>
  </si>
  <si>
    <t>Omítka jednovrstvá hlazená  tloušťka vrstvy 5 mm</t>
  </si>
  <si>
    <t xml:space="preserve">na příčky ytong : </t>
  </si>
  <si>
    <t>2*(12,08+25,45+4,125)</t>
  </si>
  <si>
    <t>602011191R00</t>
  </si>
  <si>
    <t xml:space="preserve">Podklad.nátěr stěn pod tenkovr.omítky </t>
  </si>
  <si>
    <t>612409991RT2</t>
  </si>
  <si>
    <t>Začištění omítek kolem oken,dveří apod. s použitím suché maltové směsi</t>
  </si>
  <si>
    <t xml:space="preserve">dveře vstup. : </t>
  </si>
  <si>
    <t>(0,8+1,97*2)*2</t>
  </si>
  <si>
    <t>612425931RT2</t>
  </si>
  <si>
    <t>Omítka vápenná vnitřního ostění - štuková s použitím suché maltové směsi</t>
  </si>
  <si>
    <t xml:space="preserve">po posunutí vstupních dveří : </t>
  </si>
  <si>
    <t>0,3*(0,8+1,97*2)</t>
  </si>
  <si>
    <t>612473181R00</t>
  </si>
  <si>
    <t>Omítka vnitř.zdiva ze suché směsi, hladká</t>
  </si>
  <si>
    <t xml:space="preserve">stávající zdivo pod obklad : </t>
  </si>
  <si>
    <t xml:space="preserve">WC : </t>
  </si>
  <si>
    <t>2,6*0,9</t>
  </si>
  <si>
    <t xml:space="preserve">velká místnost : </t>
  </si>
  <si>
    <t>2,6*(7,225+4,9+1,475+3,1)</t>
  </si>
  <si>
    <t xml:space="preserve">stávající zdivo sauny a infrasauny : </t>
  </si>
  <si>
    <t>2,6*(2,475+3,25)</t>
  </si>
  <si>
    <t>2,6*(2,475+1,5)</t>
  </si>
  <si>
    <t>612473182R00</t>
  </si>
  <si>
    <t>Omítka vnitř.zdiva ze such.směsi, štuková</t>
  </si>
  <si>
    <t xml:space="preserve">po dozdívkách- venkovní stěna zazděných dveří : </t>
  </si>
  <si>
    <t>0,9*2,05</t>
  </si>
  <si>
    <t xml:space="preserve">stávající zdivo šatny : </t>
  </si>
  <si>
    <t>2,6*1,4</t>
  </si>
  <si>
    <t>612481211RT2</t>
  </si>
  <si>
    <t xml:space="preserve">Montáž výztužné sítě(perlinky)do stěrky-vnit.stěny včetně výztužné sítě a stěrkového tmelu </t>
  </si>
  <si>
    <t>622420110RAB</t>
  </si>
  <si>
    <t>Omítka stěn vnější vápenocement. štuková, nátěr stupeň složitosti 3</t>
  </si>
  <si>
    <t>Agregovaná položka</t>
  </si>
  <si>
    <t>POL2_</t>
  </si>
  <si>
    <t xml:space="preserve">okno po zazdění : </t>
  </si>
  <si>
    <t>1,4*0,8</t>
  </si>
  <si>
    <t>632411115R00</t>
  </si>
  <si>
    <t>Potěr ze SMS , ruční zpracování, tl. 15 mm</t>
  </si>
  <si>
    <t xml:space="preserve">sauna a infrasauna : </t>
  </si>
  <si>
    <t>2,475*3,25</t>
  </si>
  <si>
    <t>2,475*1,5</t>
  </si>
  <si>
    <t>632411130R00</t>
  </si>
  <si>
    <t>Potěr ze SMS , ruční zpracování, tl. 30 mm</t>
  </si>
  <si>
    <t>9,85*4,9-0,15*(2,4+2,55)</t>
  </si>
  <si>
    <t>632411904R00</t>
  </si>
  <si>
    <t xml:space="preserve">Penetrace savých podkladů </t>
  </si>
  <si>
    <t>642942111RT3</t>
  </si>
  <si>
    <t>Osazení zárubní dveřních ocelových, pl. do 2,5 m2 včetně dodávky zárubně  70 x 197 x 11 cm</t>
  </si>
  <si>
    <t>642942111RT4</t>
  </si>
  <si>
    <t>941955001R00</t>
  </si>
  <si>
    <t>Lešení lehké pomocné, výška podlahy do 1,2 m</t>
  </si>
  <si>
    <t xml:space="preserve">podhled : </t>
  </si>
  <si>
    <t>34,75</t>
  </si>
  <si>
    <t xml:space="preserve">omítky : </t>
  </si>
  <si>
    <t>(83,31+30,7)*0,3</t>
  </si>
  <si>
    <t>952901111R00</t>
  </si>
  <si>
    <t>Vyčištění budov o výšce podlaží do 4 m</t>
  </si>
  <si>
    <t>34,75+2,475*3,25+2,475*1,5</t>
  </si>
  <si>
    <t>952902110R00</t>
  </si>
  <si>
    <t>Čištění zametáním v místnostech a chodbách</t>
  </si>
  <si>
    <t>962031133R00</t>
  </si>
  <si>
    <t>Bourání příček cihelných tl. 15 cm</t>
  </si>
  <si>
    <t>RTS 17/ I</t>
  </si>
  <si>
    <t>2,8*(4,4+2,55+1,5*2)</t>
  </si>
  <si>
    <t>0,2*2</t>
  </si>
  <si>
    <t>964011211R00</t>
  </si>
  <si>
    <t>Vybourání ŽB překladů prefa  dl. 3 m, 50 kg/m</t>
  </si>
  <si>
    <t>0,3*0,2*1,2</t>
  </si>
  <si>
    <t>965048250R00</t>
  </si>
  <si>
    <t>Dočištění povrchu po vybourání dlažeb, MC do 50%</t>
  </si>
  <si>
    <t>965081713RT1</t>
  </si>
  <si>
    <t>Bourání dlažeb keramických tl.10 mm, nad 1 m2 ručně, dlaždice keramické</t>
  </si>
  <si>
    <t>967031744R00</t>
  </si>
  <si>
    <t>Přisekání plošné zdiva cihelného na MC tl. 30 cm</t>
  </si>
  <si>
    <t xml:space="preserve">rozšíření vstupního otvoru : </t>
  </si>
  <si>
    <t>0,45*2</t>
  </si>
  <si>
    <t>968061113R00</t>
  </si>
  <si>
    <t>Vyvěšení dřevěných okenních křídel pl. nad 1,5 m2</t>
  </si>
  <si>
    <t>968061126R00</t>
  </si>
  <si>
    <t>Vyvěšení dřevěných dveřních křídel pl. nad 2 m2</t>
  </si>
  <si>
    <t>968062355R00</t>
  </si>
  <si>
    <t>Vybourání dřevěných rámů oken dvojitých pl. 2 m2</t>
  </si>
  <si>
    <t>1,2*0,6</t>
  </si>
  <si>
    <t>968072455R00</t>
  </si>
  <si>
    <t>Vybourání kovových dveřních zárubní pl. do 2 m2</t>
  </si>
  <si>
    <t>0,8*1,97*2</t>
  </si>
  <si>
    <t>968096002R00</t>
  </si>
  <si>
    <t xml:space="preserve">Bourání parapetů plastových š. do 50 cm </t>
  </si>
  <si>
    <t>975043121R00</t>
  </si>
  <si>
    <t>Jednořad.podchycení stropů do 3,5 m,do 1000 kg/m</t>
  </si>
  <si>
    <t>pro vybourání překladů nad dveřmi : 5*2</t>
  </si>
  <si>
    <t>978013191R00</t>
  </si>
  <si>
    <t>Otlučení omítek vnitřních stěn v rozsahu do 100 %</t>
  </si>
  <si>
    <t>2,8*(9,85*2+4,9*2)-0,8*1,97</t>
  </si>
  <si>
    <t>2,8*(2,339*2+2,4*2)-0,8*1,97</t>
  </si>
  <si>
    <t>978059531R00</t>
  </si>
  <si>
    <t>Odsekání vnitřních obkladů stěn nad 2 m2</t>
  </si>
  <si>
    <t>2,8*(1,5*4+0,9*2)</t>
  </si>
  <si>
    <t>1,5*(3,7+2,3+6)</t>
  </si>
  <si>
    <t>776511820R00</t>
  </si>
  <si>
    <t>Odstranění PVC a koberců lepených s podložkou</t>
  </si>
  <si>
    <t>POL1_7</t>
  </si>
  <si>
    <t>96-01</t>
  </si>
  <si>
    <t>Demontáž a likvidace stávající sauny půdorys 2,35*2,5m</t>
  </si>
  <si>
    <t>999281145R00</t>
  </si>
  <si>
    <t>Přesun hmot pro opravy a údržbu do v. 6 m, nošením</t>
  </si>
  <si>
    <t>Přesun hmot</t>
  </si>
  <si>
    <t>POL7_</t>
  </si>
  <si>
    <t>711212901R00</t>
  </si>
  <si>
    <t>Provedení penetrace podkladů pod hydroizol.stěrky</t>
  </si>
  <si>
    <t>711212002RT1</t>
  </si>
  <si>
    <t>Hydroizolační povlak - nátěr nebo stěrka proti vlhkosti, tl. 2mm</t>
  </si>
  <si>
    <t xml:space="preserve">podlaha : </t>
  </si>
  <si>
    <t xml:space="preserve">svislé vytažení : </t>
  </si>
  <si>
    <t xml:space="preserve">šatna : </t>
  </si>
  <si>
    <t>0,15*(1,4*2+1,6*2-0,7-0,8)</t>
  </si>
  <si>
    <t xml:space="preserve">sauna : </t>
  </si>
  <si>
    <t>0,15*(2,475*2+3,25*2-0,7)</t>
  </si>
  <si>
    <t xml:space="preserve">infrasauna : </t>
  </si>
  <si>
    <t>0,15*(2,475*2+1,5*2-0,7)</t>
  </si>
  <si>
    <t xml:space="preserve">pod obklad : </t>
  </si>
  <si>
    <t>90,45</t>
  </si>
  <si>
    <t>711212601R00</t>
  </si>
  <si>
    <t>Těsnicí pás do spoje podlaha - stěna</t>
  </si>
  <si>
    <t>7,225*2+4,9*2-0,7*4+1,15*2+0,1+1,1*2+0,15*2+2,75*2+0,2</t>
  </si>
  <si>
    <t>(1,4*2+1,6*2-0,7-0,8)</t>
  </si>
  <si>
    <t>(2,475*2+3,25*2-0,7)</t>
  </si>
  <si>
    <t>(2,475*2+1,5*2-0,7)</t>
  </si>
  <si>
    <t xml:space="preserve">wc : </t>
  </si>
  <si>
    <t>1,6*2+0,9*2-0,7</t>
  </si>
  <si>
    <t>711212602R00</t>
  </si>
  <si>
    <t>Těsnicí roh vnější, vnitřní do spoje podlaha-stěna</t>
  </si>
  <si>
    <t>16+18</t>
  </si>
  <si>
    <t>998711201R00</t>
  </si>
  <si>
    <t>Přesun hmot pro izolace proti vodě, výšky do 6 m</t>
  </si>
  <si>
    <t>725100001RA0</t>
  </si>
  <si>
    <t>Umyvadlo, baterie, zápachová uzávěrka</t>
  </si>
  <si>
    <t>725100004RA0</t>
  </si>
  <si>
    <t>Sprchové stání, baterie, podlahová vpust</t>
  </si>
  <si>
    <t>725100006RA0</t>
  </si>
  <si>
    <t>Klozet kombi</t>
  </si>
  <si>
    <t>766-01</t>
  </si>
  <si>
    <t>766-02</t>
  </si>
  <si>
    <t>D+M dveří vnitřních dřevěných 700*1970 mm včetně kování</t>
  </si>
  <si>
    <t>998766201R00</t>
  </si>
  <si>
    <t>Přesun hmot pro truhlářské konstr., výšky do 6 m</t>
  </si>
  <si>
    <t>767581801R00</t>
  </si>
  <si>
    <t>Demontáž podhledů - kazet</t>
  </si>
  <si>
    <t>7,225*4,9</t>
  </si>
  <si>
    <t>767582800R00</t>
  </si>
  <si>
    <t>Demontáž podhledů - roštů</t>
  </si>
  <si>
    <t>771101210R00</t>
  </si>
  <si>
    <t>Penetrace podkladu pod dlažby</t>
  </si>
  <si>
    <t xml:space="preserve">sokl : </t>
  </si>
  <si>
    <t>0,1*4,5</t>
  </si>
  <si>
    <t xml:space="preserve">dlažba : </t>
  </si>
  <si>
    <t>771475014RU7</t>
  </si>
  <si>
    <t>Obklad soklíků keram.rovných, tmel,výška 10 cm  (lep), (sp)</t>
  </si>
  <si>
    <t>1,4*2+1,6*2-0,7-0,8</t>
  </si>
  <si>
    <t>771479001R00</t>
  </si>
  <si>
    <t>Řezání dlaždic keramických pro soklíky</t>
  </si>
  <si>
    <t>771578011R00</t>
  </si>
  <si>
    <t>Spára podlaha - stěna, silikonem</t>
  </si>
  <si>
    <t>771575109RT1</t>
  </si>
  <si>
    <t>Montáž podlah keram.,hladké, tmel, 30x30 cm  (lep), (sp)</t>
  </si>
  <si>
    <t>RTS 20/ II</t>
  </si>
  <si>
    <t>771001</t>
  </si>
  <si>
    <t>Dodávka keramické dlažby cena dle výběru investora předpoklad do 500Kč/m2</t>
  </si>
  <si>
    <t>35,2*1,1</t>
  </si>
  <si>
    <t>998771201R00</t>
  </si>
  <si>
    <t>Přesun hmot pro podlahy z dlaždic, výšky do 6 m</t>
  </si>
  <si>
    <t>781101210RT4</t>
  </si>
  <si>
    <t xml:space="preserve">Penetrace podkladu pod obklady penetrační nátěr </t>
  </si>
  <si>
    <t>781475120RT1</t>
  </si>
  <si>
    <t>Obklad vnitřní stěn keramický, do tmele, 30x60 cm  (lep), (sp)</t>
  </si>
  <si>
    <t>2,6*(7,225*2+4,9*2+1,15*2+0,1+1,1*2+0,15*2)</t>
  </si>
  <si>
    <t>1,5*(2,75*2+0,2)</t>
  </si>
  <si>
    <t>-0,7*1,97*4</t>
  </si>
  <si>
    <t>2,6*(1,6*2+0,9*2)</t>
  </si>
  <si>
    <t>-0,7*1,97</t>
  </si>
  <si>
    <t>781001</t>
  </si>
  <si>
    <t>Dodávka keramického obkladu cena dle výběru investora předpoklad do 500Kč/m2</t>
  </si>
  <si>
    <t>90,445*1,1</t>
  </si>
  <si>
    <t>781491001RK1</t>
  </si>
  <si>
    <t>Montáž lišt k obkladům včetně dodávky rohových</t>
  </si>
  <si>
    <t>2,8*7+1,5*2</t>
  </si>
  <si>
    <t>998781201R00</t>
  </si>
  <si>
    <t>Přesun hmot pro obklady keramické, výšky do 6 m</t>
  </si>
  <si>
    <t>783225100R00</t>
  </si>
  <si>
    <t>Nátěr syntetický kovových konstrukcí 2x + 1x email</t>
  </si>
  <si>
    <t xml:space="preserve">zárubně : </t>
  </si>
  <si>
    <t>0,4*(0,8+1,97*2)</t>
  </si>
  <si>
    <t>0,4*(0,7+1,97*2)*2</t>
  </si>
  <si>
    <t>784191101R00</t>
  </si>
  <si>
    <t>Penetrace podkladu univerzální  1x</t>
  </si>
  <si>
    <t>784195112R00</t>
  </si>
  <si>
    <t>Malba Standard, bílá, bez penetrace, 2 x</t>
  </si>
  <si>
    <t>2,6*(1,4*2+1,6*2)-0,7*1,97</t>
  </si>
  <si>
    <t>2,6*(2,475*2+3,25*2)-0,7*1,97</t>
  </si>
  <si>
    <t>2,6*(2,475*2+1,5*2)-0,7*1,97</t>
  </si>
  <si>
    <t>784442021RT1</t>
  </si>
  <si>
    <t>Malba disperzní interiér.,výška do 3,8m pro sádrokartony, 2 x nátěr</t>
  </si>
  <si>
    <t>979086112R00</t>
  </si>
  <si>
    <t>Nakládání nebo překládání suti a vybouraných hmot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</si>
  <si>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</si>
  <si>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</si>
  <si>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</si>
  <si>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</si>
  <si>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</si>
  <si>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</si>
  <si>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</si>
  <si>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</si>
  <si>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</si>
  <si>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</si>
  <si>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979999998R00</t>
  </si>
  <si>
    <t xml:space="preserve">Poplatek za skládku suti 5% příměsí 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</si>
  <si>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</si>
  <si>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</si>
  <si>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</si>
  <si>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</si>
  <si>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</si>
  <si>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</si>
  <si>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Osazení zárubní dveřních ocelových, pl. do 2,5 m2 včetně dodávky zárubně  90 x 197 x 11 cm</t>
  </si>
  <si>
    <t>D+M dveří vnitřních dřevěných 900*1970 mm včetně kování</t>
  </si>
  <si>
    <t>Regenerační místnost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</si>
</sst>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O7" sqref="O7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52" customWidth="1"/>
    <col min="4" max="4" width="13" style="52" customWidth="1"/>
    <col min="5" max="5" width="9.7265625" style="52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 x14ac:dyDescent="0.25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5">
      <c r="A2" s="2"/>
      <c r="B2" s="77" t="s">
        <v>24</v>
      </c>
      <c r="C2" s="78"/>
      <c r="D2" s="79" t="s">
        <v>45</v>
      </c>
      <c r="E2" s="232" t="s">
        <v>46</v>
      </c>
      <c r="F2" s="233"/>
      <c r="G2" s="233"/>
      <c r="H2" s="233"/>
      <c r="I2" s="233"/>
      <c r="J2" s="234"/>
      <c r="O2" s="1"/>
    </row>
    <row r="3" spans="1:15" ht="27" customHeight="1" x14ac:dyDescent="0.25">
      <c r="A3" s="2"/>
      <c r="B3" s="80" t="s">
        <v>43</v>
      </c>
      <c r="C3" s="78"/>
      <c r="D3" s="81" t="s">
        <v>41</v>
      </c>
      <c r="E3" s="235" t="s">
        <v>410</v>
      </c>
      <c r="F3" s="236"/>
      <c r="G3" s="236"/>
      <c r="H3" s="236"/>
      <c r="I3" s="236"/>
      <c r="J3" s="237"/>
    </row>
    <row r="4" spans="1:15" ht="23.25" customHeight="1" x14ac:dyDescent="0.25">
      <c r="A4" s="76">
        <v>2708</v>
      </c>
      <c r="B4" s="82" t="s">
        <v>44</v>
      </c>
      <c r="C4" s="83"/>
      <c r="D4" s="84" t="s">
        <v>41</v>
      </c>
      <c r="E4" s="215" t="s">
        <v>410</v>
      </c>
      <c r="F4" s="216"/>
      <c r="G4" s="216"/>
      <c r="H4" s="216"/>
      <c r="I4" s="216"/>
      <c r="J4" s="217"/>
    </row>
    <row r="5" spans="1:15" ht="24" customHeight="1" x14ac:dyDescent="0.25">
      <c r="A5" s="2"/>
      <c r="B5" s="31" t="s">
        <v>23</v>
      </c>
      <c r="D5" s="220"/>
      <c r="E5" s="221"/>
      <c r="F5" s="221"/>
      <c r="G5" s="221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9"/>
      <c r="E11" s="239"/>
      <c r="F11" s="239"/>
      <c r="G11" s="239"/>
      <c r="H11" s="18" t="s">
        <v>40</v>
      </c>
      <c r="I11" s="86"/>
      <c r="J11" s="8"/>
    </row>
    <row r="12" spans="1:15" ht="15.75" customHeight="1" x14ac:dyDescent="0.25">
      <c r="A12" s="2"/>
      <c r="B12" s="28"/>
      <c r="C12" s="55"/>
      <c r="D12" s="214"/>
      <c r="E12" s="214"/>
      <c r="F12" s="214"/>
      <c r="G12" s="214"/>
      <c r="H12" s="18" t="s">
        <v>36</v>
      </c>
      <c r="I12" s="86"/>
      <c r="J12" s="8"/>
    </row>
    <row r="13" spans="1:15" ht="15.75" customHeight="1" x14ac:dyDescent="0.25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3"/>
      <c r="F16" s="204"/>
      <c r="G16" s="203"/>
      <c r="H16" s="204"/>
      <c r="I16" s="203">
        <f>SUMIF(F49:F68,A16,I49:I68)+SUMIF(F49:F68,"PSU",I49:I68)</f>
        <v>0</v>
      </c>
      <c r="J16" s="205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3"/>
      <c r="F17" s="204"/>
      <c r="G17" s="203"/>
      <c r="H17" s="204"/>
      <c r="I17" s="203">
        <f>SUMIF(F49:F68,A17,I49:I68)</f>
        <v>0</v>
      </c>
      <c r="J17" s="205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3"/>
      <c r="F18" s="204"/>
      <c r="G18" s="203"/>
      <c r="H18" s="204"/>
      <c r="I18" s="203">
        <f>SUMIF(F49:F68,A18,I49:I68)</f>
        <v>0</v>
      </c>
      <c r="J18" s="205"/>
    </row>
    <row r="19" spans="1:10" ht="23.25" customHeight="1" x14ac:dyDescent="0.25">
      <c r="A19" s="139" t="s">
        <v>92</v>
      </c>
      <c r="B19" s="38" t="s">
        <v>29</v>
      </c>
      <c r="C19" s="62"/>
      <c r="D19" s="63"/>
      <c r="E19" s="203"/>
      <c r="F19" s="204"/>
      <c r="G19" s="203"/>
      <c r="H19" s="204"/>
      <c r="I19" s="203">
        <f>SUMIF(F49:F68,A19,I49:I68)</f>
        <v>0</v>
      </c>
      <c r="J19" s="205"/>
    </row>
    <row r="20" spans="1:10" ht="23.25" customHeight="1" x14ac:dyDescent="0.25">
      <c r="A20" s="139" t="s">
        <v>93</v>
      </c>
      <c r="B20" s="38" t="s">
        <v>30</v>
      </c>
      <c r="C20" s="62"/>
      <c r="D20" s="63"/>
      <c r="E20" s="203"/>
      <c r="F20" s="204"/>
      <c r="G20" s="203"/>
      <c r="H20" s="204"/>
      <c r="I20" s="203">
        <f>SUMIF(F49:F68,A20,I49:I68)</f>
        <v>0</v>
      </c>
      <c r="J20" s="205"/>
    </row>
    <row r="21" spans="1:10" ht="23.25" customHeight="1" x14ac:dyDescent="0.3">
      <c r="A21" s="2"/>
      <c r="B21" s="48" t="s">
        <v>31</v>
      </c>
      <c r="C21" s="64"/>
      <c r="D21" s="65"/>
      <c r="E21" s="206"/>
      <c r="F21" s="242"/>
      <c r="G21" s="206"/>
      <c r="H21" s="242"/>
      <c r="I21" s="206">
        <f>SUM(I16:J20)</f>
        <v>0</v>
      </c>
      <c r="J21" s="207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1">
        <f>ZakladDPHSniVypocet</f>
        <v>0</v>
      </c>
      <c r="H23" s="202"/>
      <c r="I23" s="202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9">
        <f>A23</f>
        <v>0</v>
      </c>
      <c r="H24" s="200"/>
      <c r="I24" s="200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1">
        <f>ZakladDPHZaklVypocet</f>
        <v>0</v>
      </c>
      <c r="H25" s="202"/>
      <c r="I25" s="202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3">
      <c r="A28" s="2"/>
      <c r="B28" s="113" t="s">
        <v>25</v>
      </c>
      <c r="C28" s="114"/>
      <c r="D28" s="114"/>
      <c r="E28" s="115"/>
      <c r="F28" s="116"/>
      <c r="G28" s="209">
        <f>ZakladDPHSniVypocet+ZakladDPHZaklVypocet</f>
        <v>0</v>
      </c>
      <c r="H28" s="209"/>
      <c r="I28" s="209"/>
      <c r="J28" s="117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8">
        <f>A27</f>
        <v>0</v>
      </c>
      <c r="H29" s="208"/>
      <c r="I29" s="208"/>
      <c r="J29" s="120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210"/>
      <c r="E34" s="211"/>
      <c r="G34" s="212"/>
      <c r="H34" s="213"/>
      <c r="I34" s="213"/>
      <c r="J34" s="25"/>
    </row>
    <row r="35" spans="1:10" ht="12.75" customHeight="1" x14ac:dyDescent="0.25">
      <c r="A35" s="2"/>
      <c r="B35" s="2"/>
      <c r="D35" s="198" t="s">
        <v>2</v>
      </c>
      <c r="E35" s="198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5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5">
      <c r="A39" s="89">
        <v>1</v>
      </c>
      <c r="B39" s="99" t="s">
        <v>47</v>
      </c>
      <c r="C39" s="193"/>
      <c r="D39" s="193"/>
      <c r="E39" s="193"/>
      <c r="F39" s="100">
        <f>'01 01 Pol'!AE240</f>
        <v>0</v>
      </c>
      <c r="G39" s="101">
        <f>'01 01 Pol'!AF240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5">
      <c r="A40" s="89">
        <v>2</v>
      </c>
      <c r="B40" s="104" t="s">
        <v>41</v>
      </c>
      <c r="C40" s="194" t="s">
        <v>42</v>
      </c>
      <c r="D40" s="194"/>
      <c r="E40" s="194"/>
      <c r="F40" s="105">
        <f>'01 01 Pol'!AE240</f>
        <v>0</v>
      </c>
      <c r="G40" s="106">
        <f>'01 01 Pol'!AF240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5">
      <c r="A41" s="89">
        <v>3</v>
      </c>
      <c r="B41" s="108" t="s">
        <v>41</v>
      </c>
      <c r="C41" s="193" t="s">
        <v>42</v>
      </c>
      <c r="D41" s="193"/>
      <c r="E41" s="193"/>
      <c r="F41" s="109">
        <f>'01 01 Pol'!AE240</f>
        <v>0</v>
      </c>
      <c r="G41" s="102">
        <f>'01 01 Pol'!AF240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5">
      <c r="A42" s="89"/>
      <c r="B42" s="195" t="s">
        <v>48</v>
      </c>
      <c r="C42" s="196"/>
      <c r="D42" s="196"/>
      <c r="E42" s="197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5" x14ac:dyDescent="0.35">
      <c r="B46" s="121" t="s">
        <v>50</v>
      </c>
    </row>
    <row r="48" spans="1:10" ht="25.5" customHeight="1" x14ac:dyDescent="0.25">
      <c r="A48" s="123"/>
      <c r="B48" s="126" t="s">
        <v>18</v>
      </c>
      <c r="C48" s="126" t="s">
        <v>6</v>
      </c>
      <c r="D48" s="127"/>
      <c r="E48" s="127"/>
      <c r="F48" s="128" t="s">
        <v>51</v>
      </c>
      <c r="G48" s="128"/>
      <c r="H48" s="128"/>
      <c r="I48" s="128" t="s">
        <v>31</v>
      </c>
      <c r="J48" s="128" t="s">
        <v>0</v>
      </c>
    </row>
    <row r="49" spans="1:10" ht="36.75" customHeight="1" x14ac:dyDescent="0.25">
      <c r="A49" s="124"/>
      <c r="B49" s="129" t="s">
        <v>52</v>
      </c>
      <c r="C49" s="191" t="s">
        <v>30</v>
      </c>
      <c r="D49" s="192"/>
      <c r="E49" s="192"/>
      <c r="F49" s="135" t="s">
        <v>26</v>
      </c>
      <c r="G49" s="136"/>
      <c r="H49" s="136"/>
      <c r="I49" s="136">
        <f>'01 01 Pol'!G8</f>
        <v>0</v>
      </c>
      <c r="J49" s="133" t="str">
        <f>IF(I69=0,"",I49/I69*100)</f>
        <v/>
      </c>
    </row>
    <row r="50" spans="1:10" ht="36.75" customHeight="1" x14ac:dyDescent="0.25">
      <c r="A50" s="124"/>
      <c r="B50" s="129" t="s">
        <v>53</v>
      </c>
      <c r="C50" s="191" t="s">
        <v>54</v>
      </c>
      <c r="D50" s="192"/>
      <c r="E50" s="192"/>
      <c r="F50" s="135" t="s">
        <v>26</v>
      </c>
      <c r="G50" s="136"/>
      <c r="H50" s="136"/>
      <c r="I50" s="136">
        <f>'01 01 Pol'!G11</f>
        <v>0</v>
      </c>
      <c r="J50" s="133" t="str">
        <f>IF(I69=0,"",I50/I69*100)</f>
        <v/>
      </c>
    </row>
    <row r="51" spans="1:10" ht="36.75" customHeight="1" x14ac:dyDescent="0.25">
      <c r="A51" s="124"/>
      <c r="B51" s="129" t="s">
        <v>55</v>
      </c>
      <c r="C51" s="191" t="s">
        <v>56</v>
      </c>
      <c r="D51" s="192"/>
      <c r="E51" s="192"/>
      <c r="F51" s="135" t="s">
        <v>26</v>
      </c>
      <c r="G51" s="136"/>
      <c r="H51" s="136"/>
      <c r="I51" s="136">
        <f>'01 01 Pol'!G39</f>
        <v>0</v>
      </c>
      <c r="J51" s="133" t="str">
        <f>IF(I69=0,"",I51/I69*100)</f>
        <v/>
      </c>
    </row>
    <row r="52" spans="1:10" ht="36.75" customHeight="1" x14ac:dyDescent="0.25">
      <c r="A52" s="124"/>
      <c r="B52" s="129" t="s">
        <v>57</v>
      </c>
      <c r="C52" s="191" t="s">
        <v>58</v>
      </c>
      <c r="D52" s="192"/>
      <c r="E52" s="192"/>
      <c r="F52" s="135" t="s">
        <v>26</v>
      </c>
      <c r="G52" s="136"/>
      <c r="H52" s="136"/>
      <c r="I52" s="136">
        <f>'01 01 Pol'!G48</f>
        <v>0</v>
      </c>
      <c r="J52" s="133" t="str">
        <f>IF(I69=0,"",I52/I69*100)</f>
        <v/>
      </c>
    </row>
    <row r="53" spans="1:10" ht="36.75" customHeight="1" x14ac:dyDescent="0.25">
      <c r="A53" s="124"/>
      <c r="B53" s="129" t="s">
        <v>59</v>
      </c>
      <c r="C53" s="191" t="s">
        <v>60</v>
      </c>
      <c r="D53" s="192"/>
      <c r="E53" s="192"/>
      <c r="F53" s="135" t="s">
        <v>26</v>
      </c>
      <c r="G53" s="136"/>
      <c r="H53" s="136"/>
      <c r="I53" s="136">
        <f>'01 01 Pol'!G76</f>
        <v>0</v>
      </c>
      <c r="J53" s="133" t="str">
        <f>IF(I69=0,"",I53/I69*100)</f>
        <v/>
      </c>
    </row>
    <row r="54" spans="1:10" ht="36.75" customHeight="1" x14ac:dyDescent="0.25">
      <c r="A54" s="124"/>
      <c r="B54" s="129" t="s">
        <v>61</v>
      </c>
      <c r="C54" s="191" t="s">
        <v>62</v>
      </c>
      <c r="D54" s="192"/>
      <c r="E54" s="192"/>
      <c r="F54" s="135" t="s">
        <v>26</v>
      </c>
      <c r="G54" s="136"/>
      <c r="H54" s="136"/>
      <c r="I54" s="136">
        <f>'01 01 Pol'!G80</f>
        <v>0</v>
      </c>
      <c r="J54" s="133" t="str">
        <f>IF(I69=0,"",I54/I69*100)</f>
        <v/>
      </c>
    </row>
    <row r="55" spans="1:10" ht="36.75" customHeight="1" x14ac:dyDescent="0.25">
      <c r="A55" s="124"/>
      <c r="B55" s="129" t="s">
        <v>63</v>
      </c>
      <c r="C55" s="191" t="s">
        <v>64</v>
      </c>
      <c r="D55" s="192"/>
      <c r="E55" s="192"/>
      <c r="F55" s="135" t="s">
        <v>26</v>
      </c>
      <c r="G55" s="136"/>
      <c r="H55" s="136"/>
      <c r="I55" s="136">
        <f>'01 01 Pol'!G88</f>
        <v>0</v>
      </c>
      <c r="J55" s="133" t="str">
        <f>IF(I69=0,"",I55/I69*100)</f>
        <v/>
      </c>
    </row>
    <row r="56" spans="1:10" ht="36.75" customHeight="1" x14ac:dyDescent="0.25">
      <c r="A56" s="124"/>
      <c r="B56" s="129" t="s">
        <v>65</v>
      </c>
      <c r="C56" s="191" t="s">
        <v>66</v>
      </c>
      <c r="D56" s="192"/>
      <c r="E56" s="192"/>
      <c r="F56" s="135" t="s">
        <v>26</v>
      </c>
      <c r="G56" s="136"/>
      <c r="H56" s="136"/>
      <c r="I56" s="136">
        <f>'01 01 Pol'!G91</f>
        <v>0</v>
      </c>
      <c r="J56" s="133" t="str">
        <f>IF(I69=0,"",I56/I69*100)</f>
        <v/>
      </c>
    </row>
    <row r="57" spans="1:10" ht="36.75" customHeight="1" x14ac:dyDescent="0.25">
      <c r="A57" s="124"/>
      <c r="B57" s="129" t="s">
        <v>67</v>
      </c>
      <c r="C57" s="191" t="s">
        <v>68</v>
      </c>
      <c r="D57" s="192"/>
      <c r="E57" s="192"/>
      <c r="F57" s="135" t="s">
        <v>26</v>
      </c>
      <c r="G57" s="136"/>
      <c r="H57" s="136"/>
      <c r="I57" s="136">
        <f>'01 01 Pol'!G97</f>
        <v>0</v>
      </c>
      <c r="J57" s="133" t="str">
        <f>IF(I69=0,"",I57/I69*100)</f>
        <v/>
      </c>
    </row>
    <row r="58" spans="1:10" ht="36.75" customHeight="1" x14ac:dyDescent="0.25">
      <c r="A58" s="124"/>
      <c r="B58" s="129" t="s">
        <v>69</v>
      </c>
      <c r="C58" s="191" t="s">
        <v>70</v>
      </c>
      <c r="D58" s="192"/>
      <c r="E58" s="192"/>
      <c r="F58" s="135" t="s">
        <v>26</v>
      </c>
      <c r="G58" s="136"/>
      <c r="H58" s="136"/>
      <c r="I58" s="136">
        <f>'01 01 Pol'!G101</f>
        <v>0</v>
      </c>
      <c r="J58" s="133" t="str">
        <f>IF(I69=0,"",I58/I69*100)</f>
        <v/>
      </c>
    </row>
    <row r="59" spans="1:10" ht="36.75" customHeight="1" x14ac:dyDescent="0.25">
      <c r="A59" s="124"/>
      <c r="B59" s="129" t="s">
        <v>71</v>
      </c>
      <c r="C59" s="191" t="s">
        <v>72</v>
      </c>
      <c r="D59" s="192"/>
      <c r="E59" s="192"/>
      <c r="F59" s="135" t="s">
        <v>26</v>
      </c>
      <c r="G59" s="136"/>
      <c r="H59" s="136"/>
      <c r="I59" s="136">
        <f>'01 01 Pol'!G132</f>
        <v>0</v>
      </c>
      <c r="J59" s="133" t="str">
        <f>IF(I69=0,"",I59/I69*100)</f>
        <v/>
      </c>
    </row>
    <row r="60" spans="1:10" ht="36.75" customHeight="1" x14ac:dyDescent="0.25">
      <c r="A60" s="124"/>
      <c r="B60" s="129" t="s">
        <v>73</v>
      </c>
      <c r="C60" s="191" t="s">
        <v>74</v>
      </c>
      <c r="D60" s="192"/>
      <c r="E60" s="192"/>
      <c r="F60" s="135" t="s">
        <v>27</v>
      </c>
      <c r="G60" s="136"/>
      <c r="H60" s="136"/>
      <c r="I60" s="136">
        <f>'01 01 Pol'!G134</f>
        <v>0</v>
      </c>
      <c r="J60" s="133" t="str">
        <f>IF(I69=0,"",I60/I69*100)</f>
        <v/>
      </c>
    </row>
    <row r="61" spans="1:10" ht="36.75" customHeight="1" x14ac:dyDescent="0.25">
      <c r="A61" s="124"/>
      <c r="B61" s="129" t="s">
        <v>75</v>
      </c>
      <c r="C61" s="191" t="s">
        <v>76</v>
      </c>
      <c r="D61" s="192"/>
      <c r="E61" s="192"/>
      <c r="F61" s="135" t="s">
        <v>27</v>
      </c>
      <c r="G61" s="136"/>
      <c r="H61" s="136"/>
      <c r="I61" s="136">
        <f>'01 01 Pol'!G162</f>
        <v>0</v>
      </c>
      <c r="J61" s="133" t="str">
        <f>IF(I69=0,"",I61/I69*100)</f>
        <v/>
      </c>
    </row>
    <row r="62" spans="1:10" ht="36.75" customHeight="1" x14ac:dyDescent="0.25">
      <c r="A62" s="124"/>
      <c r="B62" s="129" t="s">
        <v>77</v>
      </c>
      <c r="C62" s="191" t="s">
        <v>78</v>
      </c>
      <c r="D62" s="192"/>
      <c r="E62" s="192"/>
      <c r="F62" s="135" t="s">
        <v>27</v>
      </c>
      <c r="G62" s="136"/>
      <c r="H62" s="136"/>
      <c r="I62" s="136">
        <f>'01 01 Pol'!G166</f>
        <v>0</v>
      </c>
      <c r="J62" s="133" t="str">
        <f>IF(I69=0,"",I62/I69*100)</f>
        <v/>
      </c>
    </row>
    <row r="63" spans="1:10" ht="36.75" customHeight="1" x14ac:dyDescent="0.25">
      <c r="A63" s="124"/>
      <c r="B63" s="129" t="s">
        <v>79</v>
      </c>
      <c r="C63" s="191" t="s">
        <v>80</v>
      </c>
      <c r="D63" s="192"/>
      <c r="E63" s="192"/>
      <c r="F63" s="135" t="s">
        <v>27</v>
      </c>
      <c r="G63" s="136"/>
      <c r="H63" s="136"/>
      <c r="I63" s="136">
        <f>'01 01 Pol'!G170</f>
        <v>0</v>
      </c>
      <c r="J63" s="133" t="str">
        <f>IF(I69=0,"",I63/I69*100)</f>
        <v/>
      </c>
    </row>
    <row r="64" spans="1:10" ht="36.75" customHeight="1" x14ac:dyDescent="0.25">
      <c r="A64" s="124"/>
      <c r="B64" s="129" t="s">
        <v>81</v>
      </c>
      <c r="C64" s="191" t="s">
        <v>82</v>
      </c>
      <c r="D64" s="192"/>
      <c r="E64" s="192"/>
      <c r="F64" s="135" t="s">
        <v>27</v>
      </c>
      <c r="G64" s="136"/>
      <c r="H64" s="136"/>
      <c r="I64" s="136">
        <f>'01 01 Pol'!G174</f>
        <v>0</v>
      </c>
      <c r="J64" s="133" t="str">
        <f>IF(I69=0,"",I64/I69*100)</f>
        <v/>
      </c>
    </row>
    <row r="65" spans="1:10" ht="36.75" customHeight="1" x14ac:dyDescent="0.25">
      <c r="A65" s="124"/>
      <c r="B65" s="129" t="s">
        <v>83</v>
      </c>
      <c r="C65" s="191" t="s">
        <v>84</v>
      </c>
      <c r="D65" s="192"/>
      <c r="E65" s="192"/>
      <c r="F65" s="135" t="s">
        <v>27</v>
      </c>
      <c r="G65" s="136"/>
      <c r="H65" s="136"/>
      <c r="I65" s="136">
        <f>'01 01 Pol'!G200</f>
        <v>0</v>
      </c>
      <c r="J65" s="133" t="str">
        <f>IF(I69=0,"",I65/I69*100)</f>
        <v/>
      </c>
    </row>
    <row r="66" spans="1:10" ht="36.75" customHeight="1" x14ac:dyDescent="0.25">
      <c r="A66" s="124"/>
      <c r="B66" s="129" t="s">
        <v>85</v>
      </c>
      <c r="C66" s="191" t="s">
        <v>86</v>
      </c>
      <c r="D66" s="192"/>
      <c r="E66" s="192"/>
      <c r="F66" s="135" t="s">
        <v>27</v>
      </c>
      <c r="G66" s="136"/>
      <c r="H66" s="136"/>
      <c r="I66" s="136">
        <f>'01 01 Pol'!G215</f>
        <v>0</v>
      </c>
      <c r="J66" s="133" t="str">
        <f>IF(I69=0,"",I66/I69*100)</f>
        <v/>
      </c>
    </row>
    <row r="67" spans="1:10" ht="36.75" customHeight="1" x14ac:dyDescent="0.25">
      <c r="A67" s="124"/>
      <c r="B67" s="129" t="s">
        <v>87</v>
      </c>
      <c r="C67" s="191" t="s">
        <v>88</v>
      </c>
      <c r="D67" s="192"/>
      <c r="E67" s="192"/>
      <c r="F67" s="135" t="s">
        <v>27</v>
      </c>
      <c r="G67" s="136"/>
      <c r="H67" s="136"/>
      <c r="I67" s="136">
        <f>'01 01 Pol'!G220</f>
        <v>0</v>
      </c>
      <c r="J67" s="133" t="str">
        <f>IF(I69=0,"",I67/I69*100)</f>
        <v/>
      </c>
    </row>
    <row r="68" spans="1:10" ht="36.75" customHeight="1" x14ac:dyDescent="0.25">
      <c r="A68" s="124"/>
      <c r="B68" s="129" t="s">
        <v>89</v>
      </c>
      <c r="C68" s="191" t="s">
        <v>90</v>
      </c>
      <c r="D68" s="192"/>
      <c r="E68" s="192"/>
      <c r="F68" s="135" t="s">
        <v>91</v>
      </c>
      <c r="G68" s="136"/>
      <c r="H68" s="136"/>
      <c r="I68" s="136">
        <f>'01 01 Pol'!G231</f>
        <v>0</v>
      </c>
      <c r="J68" s="133" t="str">
        <f>IF(I69=0,"",I68/I69*100)</f>
        <v/>
      </c>
    </row>
    <row r="69" spans="1:10" ht="25.5" customHeight="1" x14ac:dyDescent="0.25">
      <c r="A69" s="125"/>
      <c r="B69" s="130" t="s">
        <v>1</v>
      </c>
      <c r="C69" s="131"/>
      <c r="D69" s="132"/>
      <c r="E69" s="132"/>
      <c r="F69" s="137"/>
      <c r="G69" s="138"/>
      <c r="H69" s="138"/>
      <c r="I69" s="138">
        <f>SUM(I49:I68)</f>
        <v>0</v>
      </c>
      <c r="J69" s="134">
        <f>SUM(J49:J68)</f>
        <v>0</v>
      </c>
    </row>
    <row r="70" spans="1:10" x14ac:dyDescent="0.25">
      <c r="F70" s="87"/>
      <c r="G70" s="87"/>
      <c r="H70" s="87"/>
      <c r="I70" s="87"/>
      <c r="J70" s="88"/>
    </row>
    <row r="71" spans="1:10" x14ac:dyDescent="0.25">
      <c r="F71" s="87"/>
      <c r="G71" s="87"/>
      <c r="H71" s="87"/>
      <c r="I71" s="87"/>
      <c r="J71" s="88"/>
    </row>
    <row r="72" spans="1:10" x14ac:dyDescent="0.25">
      <c r="F72" s="87"/>
      <c r="G72" s="87"/>
      <c r="H72" s="87"/>
      <c r="I72" s="87"/>
      <c r="J72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43" t="s">
        <v>7</v>
      </c>
      <c r="B1" s="243"/>
      <c r="C1" s="244"/>
      <c r="D1" s="243"/>
      <c r="E1" s="243"/>
      <c r="F1" s="243"/>
      <c r="G1" s="243"/>
    </row>
    <row r="2" spans="1:7" ht="25" customHeight="1" x14ac:dyDescent="0.25">
      <c r="A2" s="50" t="s">
        <v>8</v>
      </c>
      <c r="B2" s="49"/>
      <c r="C2" s="245"/>
      <c r="D2" s="245"/>
      <c r="E2" s="245"/>
      <c r="F2" s="245"/>
      <c r="G2" s="246"/>
    </row>
    <row r="3" spans="1:7" ht="25" customHeight="1" x14ac:dyDescent="0.25">
      <c r="A3" s="50" t="s">
        <v>9</v>
      </c>
      <c r="B3" s="49"/>
      <c r="C3" s="245"/>
      <c r="D3" s="245"/>
      <c r="E3" s="245"/>
      <c r="F3" s="245"/>
      <c r="G3" s="246"/>
    </row>
    <row r="4" spans="1:7" ht="25" customHeight="1" x14ac:dyDescent="0.25">
      <c r="A4" s="50" t="s">
        <v>10</v>
      </c>
      <c r="B4" s="49"/>
      <c r="C4" s="245"/>
      <c r="D4" s="245"/>
      <c r="E4" s="245"/>
      <c r="F4" s="245"/>
      <c r="G4" s="246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workbookViewId="0">
      <pane ySplit="7" topLeftCell="A77" activePane="bottomLeft" state="frozen"/>
      <selection pane="bottomLeft" activeCell="AB97" sqref="AB97"/>
    </sheetView>
  </sheetViews>
  <sheetFormatPr defaultRowHeight="12.5" outlineLevelRow="1" x14ac:dyDescent="0.25"/>
  <cols>
    <col min="1" max="1" width="3.453125" customWidth="1"/>
    <col min="2" max="2" width="12.54296875" style="122" customWidth="1"/>
    <col min="3" max="3" width="38.26953125" style="122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59" t="s">
        <v>7</v>
      </c>
      <c r="B1" s="259"/>
      <c r="C1" s="259"/>
      <c r="D1" s="259"/>
      <c r="E1" s="259"/>
      <c r="F1" s="259"/>
      <c r="G1" s="259"/>
      <c r="AG1" t="s">
        <v>94</v>
      </c>
    </row>
    <row r="2" spans="1:60" ht="25" customHeight="1" x14ac:dyDescent="0.25">
      <c r="A2" s="140" t="s">
        <v>8</v>
      </c>
      <c r="B2" s="49" t="s">
        <v>45</v>
      </c>
      <c r="C2" s="260" t="s">
        <v>46</v>
      </c>
      <c r="D2" s="261"/>
      <c r="E2" s="261"/>
      <c r="F2" s="261"/>
      <c r="G2" s="262"/>
      <c r="AG2" t="s">
        <v>95</v>
      </c>
    </row>
    <row r="3" spans="1:60" ht="25" customHeight="1" x14ac:dyDescent="0.25">
      <c r="A3" s="140" t="s">
        <v>9</v>
      </c>
      <c r="B3" s="49" t="s">
        <v>41</v>
      </c>
      <c r="C3" s="260" t="s">
        <v>410</v>
      </c>
      <c r="D3" s="261"/>
      <c r="E3" s="261"/>
      <c r="F3" s="261"/>
      <c r="G3" s="262"/>
      <c r="AC3" s="122" t="s">
        <v>95</v>
      </c>
      <c r="AG3" t="s">
        <v>96</v>
      </c>
    </row>
    <row r="4" spans="1:60" ht="25" customHeight="1" x14ac:dyDescent="0.25">
      <c r="A4" s="141" t="s">
        <v>10</v>
      </c>
      <c r="B4" s="142" t="s">
        <v>41</v>
      </c>
      <c r="C4" s="263" t="s">
        <v>410</v>
      </c>
      <c r="D4" s="264"/>
      <c r="E4" s="264"/>
      <c r="F4" s="264"/>
      <c r="G4" s="265"/>
      <c r="AG4" t="s">
        <v>97</v>
      </c>
    </row>
    <row r="5" spans="1:60" x14ac:dyDescent="0.25">
      <c r="D5" s="10"/>
    </row>
    <row r="6" spans="1:60" ht="37.5" x14ac:dyDescent="0.25">
      <c r="A6" s="144" t="s">
        <v>98</v>
      </c>
      <c r="B6" s="146" t="s">
        <v>99</v>
      </c>
      <c r="C6" s="146" t="s">
        <v>100</v>
      </c>
      <c r="D6" s="145" t="s">
        <v>101</v>
      </c>
      <c r="E6" s="144" t="s">
        <v>102</v>
      </c>
      <c r="F6" s="143" t="s">
        <v>103</v>
      </c>
      <c r="G6" s="144" t="s">
        <v>31</v>
      </c>
      <c r="H6" s="147" t="s">
        <v>32</v>
      </c>
      <c r="I6" s="147" t="s">
        <v>104</v>
      </c>
      <c r="J6" s="147" t="s">
        <v>33</v>
      </c>
      <c r="K6" s="147" t="s">
        <v>105</v>
      </c>
      <c r="L6" s="147" t="s">
        <v>106</v>
      </c>
      <c r="M6" s="147" t="s">
        <v>107</v>
      </c>
      <c r="N6" s="147" t="s">
        <v>108</v>
      </c>
      <c r="O6" s="147" t="s">
        <v>109</v>
      </c>
      <c r="P6" s="147" t="s">
        <v>110</v>
      </c>
      <c r="Q6" s="147" t="s">
        <v>111</v>
      </c>
      <c r="R6" s="147" t="s">
        <v>112</v>
      </c>
      <c r="S6" s="147" t="s">
        <v>113</v>
      </c>
      <c r="T6" s="147" t="s">
        <v>114</v>
      </c>
      <c r="U6" s="147" t="s">
        <v>115</v>
      </c>
      <c r="V6" s="147" t="s">
        <v>116</v>
      </c>
      <c r="W6" s="147" t="s">
        <v>117</v>
      </c>
      <c r="X6" s="147" t="s">
        <v>118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ht="13" x14ac:dyDescent="0.25">
      <c r="A8" s="163" t="s">
        <v>119</v>
      </c>
      <c r="B8" s="164" t="s">
        <v>52</v>
      </c>
      <c r="C8" s="183" t="s">
        <v>30</v>
      </c>
      <c r="D8" s="165"/>
      <c r="E8" s="166"/>
      <c r="F8" s="167"/>
      <c r="G8" s="168">
        <f>SUMIF(AG9:AG10,"&lt;&gt;NOR",G9:G10)</f>
        <v>0</v>
      </c>
      <c r="H8" s="162"/>
      <c r="I8" s="162">
        <f>SUM(I9:I10)</f>
        <v>0</v>
      </c>
      <c r="J8" s="162"/>
      <c r="K8" s="162">
        <f>SUM(K9:K10)</f>
        <v>0</v>
      </c>
      <c r="L8" s="162"/>
      <c r="M8" s="162">
        <f>SUM(M9:M10)</f>
        <v>0</v>
      </c>
      <c r="N8" s="162"/>
      <c r="O8" s="162">
        <f>SUM(O9:O10)</f>
        <v>0</v>
      </c>
      <c r="P8" s="162"/>
      <c r="Q8" s="162">
        <f>SUM(Q9:Q10)</f>
        <v>0</v>
      </c>
      <c r="R8" s="162"/>
      <c r="S8" s="162"/>
      <c r="T8" s="162"/>
      <c r="U8" s="162"/>
      <c r="V8" s="162">
        <f>SUM(V9:V10)</f>
        <v>0</v>
      </c>
      <c r="W8" s="162"/>
      <c r="X8" s="162"/>
      <c r="AG8" t="s">
        <v>120</v>
      </c>
    </row>
    <row r="9" spans="1:60" outlineLevel="1" x14ac:dyDescent="0.25">
      <c r="A9" s="175">
        <v>1</v>
      </c>
      <c r="B9" s="176" t="s">
        <v>121</v>
      </c>
      <c r="C9" s="184" t="s">
        <v>122</v>
      </c>
      <c r="D9" s="177" t="s">
        <v>123</v>
      </c>
      <c r="E9" s="178">
        <v>1</v>
      </c>
      <c r="F9" s="179"/>
      <c r="G9" s="180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124</v>
      </c>
      <c r="T9" s="158" t="s">
        <v>125</v>
      </c>
      <c r="U9" s="158">
        <v>0</v>
      </c>
      <c r="V9" s="158">
        <f>ROUND(E9*U9,2)</f>
        <v>0</v>
      </c>
      <c r="W9" s="158"/>
      <c r="X9" s="158" t="s">
        <v>126</v>
      </c>
      <c r="Y9" s="148"/>
      <c r="Z9" s="148"/>
      <c r="AA9" s="148"/>
      <c r="AB9" s="148"/>
      <c r="AC9" s="148"/>
      <c r="AD9" s="148"/>
      <c r="AE9" s="148"/>
      <c r="AF9" s="148"/>
      <c r="AG9" s="148" t="s">
        <v>127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5">
      <c r="A10" s="175">
        <v>2</v>
      </c>
      <c r="B10" s="176" t="s">
        <v>128</v>
      </c>
      <c r="C10" s="184" t="s">
        <v>129</v>
      </c>
      <c r="D10" s="177" t="s">
        <v>123</v>
      </c>
      <c r="E10" s="178">
        <v>1</v>
      </c>
      <c r="F10" s="179"/>
      <c r="G10" s="180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8"/>
      <c r="S10" s="158" t="s">
        <v>124</v>
      </c>
      <c r="T10" s="158" t="s">
        <v>125</v>
      </c>
      <c r="U10" s="158">
        <v>0</v>
      </c>
      <c r="V10" s="158">
        <f>ROUND(E10*U10,2)</f>
        <v>0</v>
      </c>
      <c r="W10" s="158"/>
      <c r="X10" s="158" t="s">
        <v>126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130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13" x14ac:dyDescent="0.25">
      <c r="A11" s="163" t="s">
        <v>119</v>
      </c>
      <c r="B11" s="164" t="s">
        <v>53</v>
      </c>
      <c r="C11" s="183" t="s">
        <v>54</v>
      </c>
      <c r="D11" s="165"/>
      <c r="E11" s="166"/>
      <c r="F11" s="167"/>
      <c r="G11" s="168">
        <f>SUMIF(AG12:AG38,"&lt;&gt;NOR",G12:G38)</f>
        <v>0</v>
      </c>
      <c r="H11" s="162"/>
      <c r="I11" s="162">
        <f>SUM(I12:I38)</f>
        <v>0</v>
      </c>
      <c r="J11" s="162"/>
      <c r="K11" s="162">
        <f>SUM(K12:K38)</f>
        <v>0</v>
      </c>
      <c r="L11" s="162"/>
      <c r="M11" s="162">
        <f>SUM(M12:M38)</f>
        <v>0</v>
      </c>
      <c r="N11" s="162"/>
      <c r="O11" s="162">
        <f>SUM(O12:O38)</f>
        <v>6.6899999999999995</v>
      </c>
      <c r="P11" s="162"/>
      <c r="Q11" s="162">
        <f>SUM(Q12:Q38)</f>
        <v>0</v>
      </c>
      <c r="R11" s="162"/>
      <c r="S11" s="162"/>
      <c r="T11" s="162"/>
      <c r="U11" s="162"/>
      <c r="V11" s="162">
        <f>SUM(V12:V38)</f>
        <v>34.39</v>
      </c>
      <c r="W11" s="162"/>
      <c r="X11" s="162"/>
      <c r="AG11" t="s">
        <v>120</v>
      </c>
    </row>
    <row r="12" spans="1:60" ht="20" outlineLevel="1" x14ac:dyDescent="0.25">
      <c r="A12" s="169">
        <v>3</v>
      </c>
      <c r="B12" s="170" t="s">
        <v>131</v>
      </c>
      <c r="C12" s="185" t="s">
        <v>132</v>
      </c>
      <c r="D12" s="171" t="s">
        <v>133</v>
      </c>
      <c r="E12" s="172">
        <v>1.1579999999999999</v>
      </c>
      <c r="F12" s="173"/>
      <c r="G12" s="174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8">
        <v>1.62836</v>
      </c>
      <c r="O12" s="158">
        <f>ROUND(E12*N12,2)</f>
        <v>1.89</v>
      </c>
      <c r="P12" s="158">
        <v>0</v>
      </c>
      <c r="Q12" s="158">
        <f>ROUND(E12*P12,2)</f>
        <v>0</v>
      </c>
      <c r="R12" s="158"/>
      <c r="S12" s="158" t="s">
        <v>134</v>
      </c>
      <c r="T12" s="158" t="s">
        <v>134</v>
      </c>
      <c r="U12" s="158">
        <v>3.9380000000000002</v>
      </c>
      <c r="V12" s="158">
        <f>ROUND(E12*U12,2)</f>
        <v>4.5599999999999996</v>
      </c>
      <c r="W12" s="158"/>
      <c r="X12" s="158" t="s">
        <v>126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127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5">
      <c r="A13" s="155"/>
      <c r="B13" s="156"/>
      <c r="C13" s="186" t="s">
        <v>135</v>
      </c>
      <c r="D13" s="160"/>
      <c r="E13" s="161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136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5">
      <c r="A14" s="155"/>
      <c r="B14" s="156"/>
      <c r="C14" s="186" t="s">
        <v>137</v>
      </c>
      <c r="D14" s="160"/>
      <c r="E14" s="161">
        <v>0.27300000000000002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136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5">
      <c r="A15" s="155"/>
      <c r="B15" s="156"/>
      <c r="C15" s="186" t="s">
        <v>138</v>
      </c>
      <c r="D15" s="160"/>
      <c r="E15" s="161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136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5">
      <c r="A16" s="155"/>
      <c r="B16" s="156"/>
      <c r="C16" s="186" t="s">
        <v>139</v>
      </c>
      <c r="D16" s="160"/>
      <c r="E16" s="161">
        <v>0.61499999999999999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136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5">
      <c r="A17" s="155"/>
      <c r="B17" s="156"/>
      <c r="C17" s="186" t="s">
        <v>140</v>
      </c>
      <c r="D17" s="160"/>
      <c r="E17" s="161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136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5">
      <c r="A18" s="155"/>
      <c r="B18" s="156"/>
      <c r="C18" s="186" t="s">
        <v>141</v>
      </c>
      <c r="D18" s="160"/>
      <c r="E18" s="161">
        <v>0.27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136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0" outlineLevel="1" x14ac:dyDescent="0.25">
      <c r="A19" s="175">
        <v>4</v>
      </c>
      <c r="B19" s="176" t="s">
        <v>142</v>
      </c>
      <c r="C19" s="184" t="s">
        <v>143</v>
      </c>
      <c r="D19" s="177" t="s">
        <v>144</v>
      </c>
      <c r="E19" s="178">
        <v>2</v>
      </c>
      <c r="F19" s="179"/>
      <c r="G19" s="180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8">
        <v>2.6509999999999999E-2</v>
      </c>
      <c r="O19" s="158">
        <f>ROUND(E19*N19,2)</f>
        <v>0.05</v>
      </c>
      <c r="P19" s="158">
        <v>0</v>
      </c>
      <c r="Q19" s="158">
        <f>ROUND(E19*P19,2)</f>
        <v>0</v>
      </c>
      <c r="R19" s="158"/>
      <c r="S19" s="158" t="s">
        <v>134</v>
      </c>
      <c r="T19" s="158" t="s">
        <v>134</v>
      </c>
      <c r="U19" s="158">
        <v>0.24199999999999999</v>
      </c>
      <c r="V19" s="158">
        <f>ROUND(E19*U19,2)</f>
        <v>0.48</v>
      </c>
      <c r="W19" s="158"/>
      <c r="X19" s="158" t="s">
        <v>126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130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0" outlineLevel="1" x14ac:dyDescent="0.25">
      <c r="A20" s="175">
        <v>5</v>
      </c>
      <c r="B20" s="176" t="s">
        <v>145</v>
      </c>
      <c r="C20" s="184" t="s">
        <v>146</v>
      </c>
      <c r="D20" s="177" t="s">
        <v>144</v>
      </c>
      <c r="E20" s="178">
        <v>2</v>
      </c>
      <c r="F20" s="179"/>
      <c r="G20" s="180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21</v>
      </c>
      <c r="M20" s="158">
        <f>G20*(1+L20/100)</f>
        <v>0</v>
      </c>
      <c r="N20" s="158">
        <v>3.9789999999999999E-2</v>
      </c>
      <c r="O20" s="158">
        <f>ROUND(E20*N20,2)</f>
        <v>0.08</v>
      </c>
      <c r="P20" s="158">
        <v>0</v>
      </c>
      <c r="Q20" s="158">
        <f>ROUND(E20*P20,2)</f>
        <v>0</v>
      </c>
      <c r="R20" s="158"/>
      <c r="S20" s="158" t="s">
        <v>134</v>
      </c>
      <c r="T20" s="158" t="s">
        <v>134</v>
      </c>
      <c r="U20" s="158">
        <v>0.24199999999999999</v>
      </c>
      <c r="V20" s="158">
        <f>ROUND(E20*U20,2)</f>
        <v>0.48</v>
      </c>
      <c r="W20" s="158"/>
      <c r="X20" s="158" t="s">
        <v>126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130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0" outlineLevel="1" x14ac:dyDescent="0.25">
      <c r="A21" s="169">
        <v>6</v>
      </c>
      <c r="B21" s="170" t="s">
        <v>147</v>
      </c>
      <c r="C21" s="185" t="s">
        <v>148</v>
      </c>
      <c r="D21" s="171" t="s">
        <v>133</v>
      </c>
      <c r="E21" s="172">
        <v>5.04E-2</v>
      </c>
      <c r="F21" s="173"/>
      <c r="G21" s="174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8">
        <v>1.6823999999999999</v>
      </c>
      <c r="O21" s="158">
        <f>ROUND(E21*N21,2)</f>
        <v>0.08</v>
      </c>
      <c r="P21" s="158">
        <v>0</v>
      </c>
      <c r="Q21" s="158">
        <f>ROUND(E21*P21,2)</f>
        <v>0</v>
      </c>
      <c r="R21" s="158"/>
      <c r="S21" s="158" t="s">
        <v>134</v>
      </c>
      <c r="T21" s="158" t="s">
        <v>134</v>
      </c>
      <c r="U21" s="158">
        <v>6.87</v>
      </c>
      <c r="V21" s="158">
        <f>ROUND(E21*U21,2)</f>
        <v>0.35</v>
      </c>
      <c r="W21" s="158"/>
      <c r="X21" s="158" t="s">
        <v>126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55"/>
      <c r="B22" s="156"/>
      <c r="C22" s="186" t="s">
        <v>149</v>
      </c>
      <c r="D22" s="160"/>
      <c r="E22" s="161">
        <v>5.04E-2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0" outlineLevel="1" x14ac:dyDescent="0.25">
      <c r="A23" s="169">
        <v>7</v>
      </c>
      <c r="B23" s="170" t="s">
        <v>150</v>
      </c>
      <c r="C23" s="185" t="s">
        <v>151</v>
      </c>
      <c r="D23" s="171" t="s">
        <v>152</v>
      </c>
      <c r="E23" s="172">
        <v>3.4320000000000003E-2</v>
      </c>
      <c r="F23" s="173"/>
      <c r="G23" s="174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21</v>
      </c>
      <c r="M23" s="158">
        <f>G23*(1+L23/100)</f>
        <v>0</v>
      </c>
      <c r="N23" s="158">
        <v>1.0970899999999999</v>
      </c>
      <c r="O23" s="158">
        <f>ROUND(E23*N23,2)</f>
        <v>0.04</v>
      </c>
      <c r="P23" s="158">
        <v>0</v>
      </c>
      <c r="Q23" s="158">
        <f>ROUND(E23*P23,2)</f>
        <v>0</v>
      </c>
      <c r="R23" s="158"/>
      <c r="S23" s="158" t="s">
        <v>134</v>
      </c>
      <c r="T23" s="158" t="s">
        <v>134</v>
      </c>
      <c r="U23" s="158">
        <v>16.582999999999998</v>
      </c>
      <c r="V23" s="158">
        <f>ROUND(E23*U23,2)</f>
        <v>0.56999999999999995</v>
      </c>
      <c r="W23" s="158"/>
      <c r="X23" s="158" t="s">
        <v>126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55"/>
      <c r="B24" s="156"/>
      <c r="C24" s="186" t="s">
        <v>153</v>
      </c>
      <c r="D24" s="160"/>
      <c r="E24" s="161">
        <v>3.4320000000000003E-2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136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0" outlineLevel="1" x14ac:dyDescent="0.25">
      <c r="A25" s="169">
        <v>8</v>
      </c>
      <c r="B25" s="170" t="s">
        <v>154</v>
      </c>
      <c r="C25" s="185" t="s">
        <v>155</v>
      </c>
      <c r="D25" s="171" t="s">
        <v>156</v>
      </c>
      <c r="E25" s="172">
        <v>12.082000000000001</v>
      </c>
      <c r="F25" s="173"/>
      <c r="G25" s="174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8">
        <v>7.4709999999999999E-2</v>
      </c>
      <c r="O25" s="158">
        <f>ROUND(E25*N25,2)</f>
        <v>0.9</v>
      </c>
      <c r="P25" s="158">
        <v>0</v>
      </c>
      <c r="Q25" s="158">
        <f>ROUND(E25*P25,2)</f>
        <v>0</v>
      </c>
      <c r="R25" s="158"/>
      <c r="S25" s="158" t="s">
        <v>134</v>
      </c>
      <c r="T25" s="158" t="s">
        <v>134</v>
      </c>
      <c r="U25" s="158">
        <v>0.52915000000000001</v>
      </c>
      <c r="V25" s="158">
        <f>ROUND(E25*U25,2)</f>
        <v>6.39</v>
      </c>
      <c r="W25" s="158"/>
      <c r="X25" s="158" t="s">
        <v>126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130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5">
      <c r="A26" s="155"/>
      <c r="B26" s="156"/>
      <c r="C26" s="186" t="s">
        <v>157</v>
      </c>
      <c r="D26" s="160"/>
      <c r="E26" s="161">
        <v>14.84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5">
      <c r="A27" s="155"/>
      <c r="B27" s="156"/>
      <c r="C27" s="186" t="s">
        <v>158</v>
      </c>
      <c r="D27" s="160"/>
      <c r="E27" s="161">
        <v>-2.758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136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0" outlineLevel="1" x14ac:dyDescent="0.25">
      <c r="A28" s="169">
        <v>9</v>
      </c>
      <c r="B28" s="170" t="s">
        <v>159</v>
      </c>
      <c r="C28" s="185" t="s">
        <v>160</v>
      </c>
      <c r="D28" s="171" t="s">
        <v>156</v>
      </c>
      <c r="E28" s="172">
        <v>25.452000000000002</v>
      </c>
      <c r="F28" s="173"/>
      <c r="G28" s="174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8">
        <v>0.11219</v>
      </c>
      <c r="O28" s="158">
        <f>ROUND(E28*N28,2)</f>
        <v>2.86</v>
      </c>
      <c r="P28" s="158">
        <v>0</v>
      </c>
      <c r="Q28" s="158">
        <f>ROUND(E28*P28,2)</f>
        <v>0</v>
      </c>
      <c r="R28" s="158"/>
      <c r="S28" s="158" t="s">
        <v>134</v>
      </c>
      <c r="T28" s="158" t="s">
        <v>134</v>
      </c>
      <c r="U28" s="158">
        <v>0.55000000000000004</v>
      </c>
      <c r="V28" s="158">
        <f>ROUND(E28*U28,2)</f>
        <v>14</v>
      </c>
      <c r="W28" s="158"/>
      <c r="X28" s="158" t="s">
        <v>126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130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5">
      <c r="A29" s="155"/>
      <c r="B29" s="156"/>
      <c r="C29" s="186" t="s">
        <v>161</v>
      </c>
      <c r="D29" s="160"/>
      <c r="E29" s="161">
        <v>28.21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136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5">
      <c r="A30" s="155"/>
      <c r="B30" s="156"/>
      <c r="C30" s="186" t="s">
        <v>158</v>
      </c>
      <c r="D30" s="160"/>
      <c r="E30" s="161">
        <v>-2.758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136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0" outlineLevel="1" x14ac:dyDescent="0.25">
      <c r="A31" s="169">
        <v>10</v>
      </c>
      <c r="B31" s="170" t="s">
        <v>162</v>
      </c>
      <c r="C31" s="185" t="s">
        <v>163</v>
      </c>
      <c r="D31" s="171" t="s">
        <v>156</v>
      </c>
      <c r="E31" s="172">
        <v>4.125</v>
      </c>
      <c r="F31" s="173"/>
      <c r="G31" s="174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21</v>
      </c>
      <c r="M31" s="158">
        <f>G31*(1+L31/100)</f>
        <v>0</v>
      </c>
      <c r="N31" s="158">
        <v>0.17199</v>
      </c>
      <c r="O31" s="158">
        <f>ROUND(E31*N31,2)</f>
        <v>0.71</v>
      </c>
      <c r="P31" s="158">
        <v>0</v>
      </c>
      <c r="Q31" s="158">
        <f>ROUND(E31*P31,2)</f>
        <v>0</v>
      </c>
      <c r="R31" s="158"/>
      <c r="S31" s="158" t="s">
        <v>134</v>
      </c>
      <c r="T31" s="158" t="s">
        <v>134</v>
      </c>
      <c r="U31" s="158">
        <v>0.6462</v>
      </c>
      <c r="V31" s="158">
        <f>ROUND(E31*U31,2)</f>
        <v>2.67</v>
      </c>
      <c r="W31" s="158"/>
      <c r="X31" s="158" t="s">
        <v>126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130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55"/>
      <c r="B32" s="156"/>
      <c r="C32" s="186" t="s">
        <v>164</v>
      </c>
      <c r="D32" s="160"/>
      <c r="E32" s="161">
        <v>4.125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136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69">
        <v>11</v>
      </c>
      <c r="B33" s="170" t="s">
        <v>165</v>
      </c>
      <c r="C33" s="185" t="s">
        <v>166</v>
      </c>
      <c r="D33" s="171" t="s">
        <v>167</v>
      </c>
      <c r="E33" s="172">
        <v>16.8</v>
      </c>
      <c r="F33" s="173"/>
      <c r="G33" s="174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21</v>
      </c>
      <c r="M33" s="158">
        <f>G33*(1+L33/100)</f>
        <v>0</v>
      </c>
      <c r="N33" s="158">
        <v>1.0200000000000001E-3</v>
      </c>
      <c r="O33" s="158">
        <f>ROUND(E33*N33,2)</f>
        <v>0.02</v>
      </c>
      <c r="P33" s="158">
        <v>0</v>
      </c>
      <c r="Q33" s="158">
        <f>ROUND(E33*P33,2)</f>
        <v>0</v>
      </c>
      <c r="R33" s="158"/>
      <c r="S33" s="158" t="s">
        <v>134</v>
      </c>
      <c r="T33" s="158" t="s">
        <v>134</v>
      </c>
      <c r="U33" s="158">
        <v>0.22</v>
      </c>
      <c r="V33" s="158">
        <f>ROUND(E33*U33,2)</f>
        <v>3.7</v>
      </c>
      <c r="W33" s="158"/>
      <c r="X33" s="158" t="s">
        <v>126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130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55"/>
      <c r="B34" s="156"/>
      <c r="C34" s="186" t="s">
        <v>168</v>
      </c>
      <c r="D34" s="160"/>
      <c r="E34" s="161">
        <v>16.8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136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0" outlineLevel="1" x14ac:dyDescent="0.25">
      <c r="A35" s="169">
        <v>12</v>
      </c>
      <c r="B35" s="170" t="s">
        <v>169</v>
      </c>
      <c r="C35" s="185" t="s">
        <v>170</v>
      </c>
      <c r="D35" s="171" t="s">
        <v>156</v>
      </c>
      <c r="E35" s="172">
        <v>0.36</v>
      </c>
      <c r="F35" s="173"/>
      <c r="G35" s="174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8">
        <v>0.15679999999999999</v>
      </c>
      <c r="O35" s="158">
        <f>ROUND(E35*N35,2)</f>
        <v>0.06</v>
      </c>
      <c r="P35" s="158">
        <v>0</v>
      </c>
      <c r="Q35" s="158">
        <f>ROUND(E35*P35,2)</f>
        <v>0</v>
      </c>
      <c r="R35" s="158"/>
      <c r="S35" s="158" t="s">
        <v>134</v>
      </c>
      <c r="T35" s="158" t="s">
        <v>134</v>
      </c>
      <c r="U35" s="158">
        <v>1.2225999999999999</v>
      </c>
      <c r="V35" s="158">
        <f>ROUND(E35*U35,2)</f>
        <v>0.44</v>
      </c>
      <c r="W35" s="158"/>
      <c r="X35" s="158" t="s">
        <v>126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5">
      <c r="A36" s="155"/>
      <c r="B36" s="156"/>
      <c r="C36" s="186" t="s">
        <v>171</v>
      </c>
      <c r="D36" s="160"/>
      <c r="E36" s="161">
        <v>0.36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136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0" outlineLevel="1" x14ac:dyDescent="0.25">
      <c r="A37" s="169">
        <v>13</v>
      </c>
      <c r="B37" s="170" t="s">
        <v>172</v>
      </c>
      <c r="C37" s="185" t="s">
        <v>173</v>
      </c>
      <c r="D37" s="171" t="s">
        <v>156</v>
      </c>
      <c r="E37" s="172">
        <v>0.84</v>
      </c>
      <c r="F37" s="173"/>
      <c r="G37" s="174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21</v>
      </c>
      <c r="M37" s="158">
        <f>G37*(1+L37/100)</f>
        <v>0</v>
      </c>
      <c r="N37" s="158">
        <v>5.4200000000000003E-3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134</v>
      </c>
      <c r="T37" s="158" t="s">
        <v>134</v>
      </c>
      <c r="U37" s="158">
        <v>0.89205000000000001</v>
      </c>
      <c r="V37" s="158">
        <f>ROUND(E37*U37,2)</f>
        <v>0.75</v>
      </c>
      <c r="W37" s="158"/>
      <c r="X37" s="158" t="s">
        <v>126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127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5">
      <c r="A38" s="155"/>
      <c r="B38" s="156"/>
      <c r="C38" s="186" t="s">
        <v>174</v>
      </c>
      <c r="D38" s="160"/>
      <c r="E38" s="161">
        <v>0.84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136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13" x14ac:dyDescent="0.25">
      <c r="A39" s="163" t="s">
        <v>119</v>
      </c>
      <c r="B39" s="164" t="s">
        <v>55</v>
      </c>
      <c r="C39" s="183" t="s">
        <v>56</v>
      </c>
      <c r="D39" s="165"/>
      <c r="E39" s="166"/>
      <c r="F39" s="167"/>
      <c r="G39" s="168">
        <f>SUMIF(AG40:AG47,"&lt;&gt;NOR",G40:G47)</f>
        <v>0</v>
      </c>
      <c r="H39" s="162"/>
      <c r="I39" s="162">
        <f>SUM(I40:I47)</f>
        <v>0</v>
      </c>
      <c r="J39" s="162"/>
      <c r="K39" s="162">
        <f>SUM(K40:K47)</f>
        <v>0</v>
      </c>
      <c r="L39" s="162"/>
      <c r="M39" s="162">
        <f>SUM(M40:M47)</f>
        <v>0</v>
      </c>
      <c r="N39" s="162"/>
      <c r="O39" s="162">
        <f>SUM(O40:O47)</f>
        <v>0.42</v>
      </c>
      <c r="P39" s="162"/>
      <c r="Q39" s="162">
        <f>SUM(Q40:Q47)</f>
        <v>0</v>
      </c>
      <c r="R39" s="162"/>
      <c r="S39" s="162"/>
      <c r="T39" s="162"/>
      <c r="U39" s="162"/>
      <c r="V39" s="162">
        <f>SUM(V40:V47)</f>
        <v>36.890000000000008</v>
      </c>
      <c r="W39" s="162"/>
      <c r="X39" s="162"/>
      <c r="AG39" t="s">
        <v>120</v>
      </c>
    </row>
    <row r="40" spans="1:60" ht="20" outlineLevel="1" x14ac:dyDescent="0.25">
      <c r="A40" s="169">
        <v>14</v>
      </c>
      <c r="B40" s="170" t="s">
        <v>175</v>
      </c>
      <c r="C40" s="185" t="s">
        <v>176</v>
      </c>
      <c r="D40" s="171" t="s">
        <v>156</v>
      </c>
      <c r="E40" s="172">
        <v>34.747500000000002</v>
      </c>
      <c r="F40" s="173"/>
      <c r="G40" s="174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21</v>
      </c>
      <c r="M40" s="158">
        <f>G40*(1+L40/100)</f>
        <v>0</v>
      </c>
      <c r="N40" s="158">
        <v>1.2149999999999999E-2</v>
      </c>
      <c r="O40" s="158">
        <f>ROUND(E40*N40,2)</f>
        <v>0.42</v>
      </c>
      <c r="P40" s="158">
        <v>0</v>
      </c>
      <c r="Q40" s="158">
        <f>ROUND(E40*P40,2)</f>
        <v>0</v>
      </c>
      <c r="R40" s="158"/>
      <c r="S40" s="158" t="s">
        <v>134</v>
      </c>
      <c r="T40" s="158" t="s">
        <v>134</v>
      </c>
      <c r="U40" s="158">
        <v>1.01</v>
      </c>
      <c r="V40" s="158">
        <f>ROUND(E40*U40,2)</f>
        <v>35.090000000000003</v>
      </c>
      <c r="W40" s="158"/>
      <c r="X40" s="158" t="s">
        <v>126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130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55"/>
      <c r="B41" s="156"/>
      <c r="C41" s="186" t="s">
        <v>177</v>
      </c>
      <c r="D41" s="160"/>
      <c r="E41" s="161">
        <v>2.2400000000000002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136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5">
      <c r="A42" s="155"/>
      <c r="B42" s="156"/>
      <c r="C42" s="186" t="s">
        <v>178</v>
      </c>
      <c r="D42" s="160"/>
      <c r="E42" s="161">
        <v>1.44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136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5">
      <c r="A43" s="155"/>
      <c r="B43" s="156"/>
      <c r="C43" s="186" t="s">
        <v>179</v>
      </c>
      <c r="D43" s="160"/>
      <c r="E43" s="161">
        <v>31.067499999999999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136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0" outlineLevel="1" x14ac:dyDescent="0.25">
      <c r="A44" s="169">
        <v>15</v>
      </c>
      <c r="B44" s="170" t="s">
        <v>180</v>
      </c>
      <c r="C44" s="185" t="s">
        <v>181</v>
      </c>
      <c r="D44" s="171" t="s">
        <v>156</v>
      </c>
      <c r="E44" s="172">
        <v>1.44</v>
      </c>
      <c r="F44" s="173"/>
      <c r="G44" s="174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8">
        <v>0</v>
      </c>
      <c r="O44" s="158">
        <f>ROUND(E44*N44,2)</f>
        <v>0</v>
      </c>
      <c r="P44" s="158">
        <v>0</v>
      </c>
      <c r="Q44" s="158">
        <f>ROUND(E44*P44,2)</f>
        <v>0</v>
      </c>
      <c r="R44" s="158"/>
      <c r="S44" s="158" t="s">
        <v>134</v>
      </c>
      <c r="T44" s="158" t="s">
        <v>134</v>
      </c>
      <c r="U44" s="158">
        <v>0.57999999999999996</v>
      </c>
      <c r="V44" s="158">
        <f>ROUND(E44*U44,2)</f>
        <v>0.84</v>
      </c>
      <c r="W44" s="158"/>
      <c r="X44" s="158" t="s">
        <v>126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130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55"/>
      <c r="B45" s="156"/>
      <c r="C45" s="186" t="s">
        <v>178</v>
      </c>
      <c r="D45" s="160"/>
      <c r="E45" s="161">
        <v>1.44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136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0" outlineLevel="1" x14ac:dyDescent="0.25">
      <c r="A46" s="169">
        <v>16</v>
      </c>
      <c r="B46" s="170" t="s">
        <v>182</v>
      </c>
      <c r="C46" s="185" t="s">
        <v>183</v>
      </c>
      <c r="D46" s="171" t="s">
        <v>156</v>
      </c>
      <c r="E46" s="172">
        <v>2.2400000000000002</v>
      </c>
      <c r="F46" s="173"/>
      <c r="G46" s="174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21</v>
      </c>
      <c r="M46" s="158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8"/>
      <c r="S46" s="158" t="s">
        <v>134</v>
      </c>
      <c r="T46" s="158" t="s">
        <v>134</v>
      </c>
      <c r="U46" s="158">
        <v>0.43</v>
      </c>
      <c r="V46" s="158">
        <f>ROUND(E46*U46,2)</f>
        <v>0.96</v>
      </c>
      <c r="W46" s="158"/>
      <c r="X46" s="158" t="s">
        <v>126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130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5">
      <c r="A47" s="155"/>
      <c r="B47" s="156"/>
      <c r="C47" s="186" t="s">
        <v>177</v>
      </c>
      <c r="D47" s="160"/>
      <c r="E47" s="161">
        <v>2.2400000000000002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136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13" x14ac:dyDescent="0.25">
      <c r="A48" s="163" t="s">
        <v>119</v>
      </c>
      <c r="B48" s="164" t="s">
        <v>57</v>
      </c>
      <c r="C48" s="183" t="s">
        <v>58</v>
      </c>
      <c r="D48" s="165"/>
      <c r="E48" s="166"/>
      <c r="F48" s="167"/>
      <c r="G48" s="168">
        <f>SUMIF(AG49:AG75,"&lt;&gt;NOR",G49:G75)</f>
        <v>0</v>
      </c>
      <c r="H48" s="162"/>
      <c r="I48" s="162">
        <f>SUM(I49:I75)</f>
        <v>0</v>
      </c>
      <c r="J48" s="162"/>
      <c r="K48" s="162">
        <f>SUM(K49:K75)</f>
        <v>0</v>
      </c>
      <c r="L48" s="162"/>
      <c r="M48" s="162">
        <f>SUM(M49:M75)</f>
        <v>0</v>
      </c>
      <c r="N48" s="162"/>
      <c r="O48" s="162">
        <f>SUM(O49:O75)</f>
        <v>2.8600000000000003</v>
      </c>
      <c r="P48" s="162"/>
      <c r="Q48" s="162">
        <f>SUM(Q49:Q75)</f>
        <v>0</v>
      </c>
      <c r="R48" s="162"/>
      <c r="S48" s="162"/>
      <c r="T48" s="162"/>
      <c r="U48" s="162"/>
      <c r="V48" s="162">
        <f>SUM(V49:V75)</f>
        <v>93.51</v>
      </c>
      <c r="W48" s="162"/>
      <c r="X48" s="162"/>
      <c r="AG48" t="s">
        <v>120</v>
      </c>
    </row>
    <row r="49" spans="1:60" outlineLevel="1" x14ac:dyDescent="0.25">
      <c r="A49" s="169">
        <v>17</v>
      </c>
      <c r="B49" s="170" t="s">
        <v>184</v>
      </c>
      <c r="C49" s="185" t="s">
        <v>185</v>
      </c>
      <c r="D49" s="171" t="s">
        <v>156</v>
      </c>
      <c r="E49" s="172">
        <v>83.31</v>
      </c>
      <c r="F49" s="173"/>
      <c r="G49" s="174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21</v>
      </c>
      <c r="M49" s="158">
        <f>G49*(1+L49/100)</f>
        <v>0</v>
      </c>
      <c r="N49" s="158">
        <v>6.4000000000000003E-3</v>
      </c>
      <c r="O49" s="158">
        <f>ROUND(E49*N49,2)</f>
        <v>0.53</v>
      </c>
      <c r="P49" s="158">
        <v>0</v>
      </c>
      <c r="Q49" s="158">
        <f>ROUND(E49*P49,2)</f>
        <v>0</v>
      </c>
      <c r="R49" s="158"/>
      <c r="S49" s="158" t="s">
        <v>134</v>
      </c>
      <c r="T49" s="158" t="s">
        <v>134</v>
      </c>
      <c r="U49" s="158">
        <v>0.29499999999999998</v>
      </c>
      <c r="V49" s="158">
        <f>ROUND(E49*U49,2)</f>
        <v>24.58</v>
      </c>
      <c r="W49" s="158"/>
      <c r="X49" s="158" t="s">
        <v>126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55"/>
      <c r="B50" s="156"/>
      <c r="C50" s="186" t="s">
        <v>186</v>
      </c>
      <c r="D50" s="160"/>
      <c r="E50" s="161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136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55"/>
      <c r="B51" s="156"/>
      <c r="C51" s="186" t="s">
        <v>187</v>
      </c>
      <c r="D51" s="160"/>
      <c r="E51" s="161">
        <v>83.31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136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5">
      <c r="A52" s="175">
        <v>18</v>
      </c>
      <c r="B52" s="176" t="s">
        <v>188</v>
      </c>
      <c r="C52" s="184" t="s">
        <v>189</v>
      </c>
      <c r="D52" s="177" t="s">
        <v>156</v>
      </c>
      <c r="E52" s="178">
        <v>83.31</v>
      </c>
      <c r="F52" s="179"/>
      <c r="G52" s="180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21</v>
      </c>
      <c r="M52" s="158">
        <f>G52*(1+L52/100)</f>
        <v>0</v>
      </c>
      <c r="N52" s="158">
        <v>3.5E-4</v>
      </c>
      <c r="O52" s="158">
        <f>ROUND(E52*N52,2)</f>
        <v>0.03</v>
      </c>
      <c r="P52" s="158">
        <v>0</v>
      </c>
      <c r="Q52" s="158">
        <f>ROUND(E52*P52,2)</f>
        <v>0</v>
      </c>
      <c r="R52" s="158"/>
      <c r="S52" s="158" t="s">
        <v>134</v>
      </c>
      <c r="T52" s="158" t="s">
        <v>134</v>
      </c>
      <c r="U52" s="158">
        <v>7.0000000000000007E-2</v>
      </c>
      <c r="V52" s="158">
        <f>ROUND(E52*U52,2)</f>
        <v>5.83</v>
      </c>
      <c r="W52" s="158"/>
      <c r="X52" s="158" t="s">
        <v>126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127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0" outlineLevel="1" x14ac:dyDescent="0.25">
      <c r="A53" s="169">
        <v>19</v>
      </c>
      <c r="B53" s="170" t="s">
        <v>190</v>
      </c>
      <c r="C53" s="185" t="s">
        <v>191</v>
      </c>
      <c r="D53" s="171" t="s">
        <v>167</v>
      </c>
      <c r="E53" s="172">
        <v>9.48</v>
      </c>
      <c r="F53" s="173"/>
      <c r="G53" s="174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8">
        <v>2.3800000000000002E-3</v>
      </c>
      <c r="O53" s="158">
        <f>ROUND(E53*N53,2)</f>
        <v>0.02</v>
      </c>
      <c r="P53" s="158">
        <v>0</v>
      </c>
      <c r="Q53" s="158">
        <f>ROUND(E53*P53,2)</f>
        <v>0</v>
      </c>
      <c r="R53" s="158"/>
      <c r="S53" s="158" t="s">
        <v>134</v>
      </c>
      <c r="T53" s="158" t="s">
        <v>134</v>
      </c>
      <c r="U53" s="158">
        <v>0.18</v>
      </c>
      <c r="V53" s="158">
        <f>ROUND(E53*U53,2)</f>
        <v>1.71</v>
      </c>
      <c r="W53" s="158"/>
      <c r="X53" s="158" t="s">
        <v>126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130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55"/>
      <c r="B54" s="156"/>
      <c r="C54" s="186" t="s">
        <v>192</v>
      </c>
      <c r="D54" s="160"/>
      <c r="E54" s="161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136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55"/>
      <c r="B55" s="156"/>
      <c r="C55" s="186" t="s">
        <v>193</v>
      </c>
      <c r="D55" s="160"/>
      <c r="E55" s="161">
        <v>9.48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136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0" outlineLevel="1" x14ac:dyDescent="0.25">
      <c r="A56" s="169">
        <v>20</v>
      </c>
      <c r="B56" s="170" t="s">
        <v>194</v>
      </c>
      <c r="C56" s="185" t="s">
        <v>195</v>
      </c>
      <c r="D56" s="171" t="s">
        <v>156</v>
      </c>
      <c r="E56" s="172">
        <v>1.4219999999999999</v>
      </c>
      <c r="F56" s="173"/>
      <c r="G56" s="174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8">
        <v>3.4909999999999997E-2</v>
      </c>
      <c r="O56" s="158">
        <f>ROUND(E56*N56,2)</f>
        <v>0.05</v>
      </c>
      <c r="P56" s="158">
        <v>0</v>
      </c>
      <c r="Q56" s="158">
        <f>ROUND(E56*P56,2)</f>
        <v>0</v>
      </c>
      <c r="R56" s="158"/>
      <c r="S56" s="158" t="s">
        <v>134</v>
      </c>
      <c r="T56" s="158" t="s">
        <v>134</v>
      </c>
      <c r="U56" s="158">
        <v>1.1841699999999999</v>
      </c>
      <c r="V56" s="158">
        <f>ROUND(E56*U56,2)</f>
        <v>1.68</v>
      </c>
      <c r="W56" s="158"/>
      <c r="X56" s="158" t="s">
        <v>126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127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55"/>
      <c r="B57" s="156"/>
      <c r="C57" s="186" t="s">
        <v>196</v>
      </c>
      <c r="D57" s="160"/>
      <c r="E57" s="161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136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55"/>
      <c r="B58" s="156"/>
      <c r="C58" s="186" t="s">
        <v>197</v>
      </c>
      <c r="D58" s="160"/>
      <c r="E58" s="161">
        <v>1.4219999999999999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136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69">
        <v>21</v>
      </c>
      <c r="B59" s="170" t="s">
        <v>198</v>
      </c>
      <c r="C59" s="185" t="s">
        <v>199</v>
      </c>
      <c r="D59" s="171" t="s">
        <v>156</v>
      </c>
      <c r="E59" s="172">
        <v>70.98</v>
      </c>
      <c r="F59" s="173"/>
      <c r="G59" s="174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8">
        <v>2.495E-2</v>
      </c>
      <c r="O59" s="158">
        <f>ROUND(E59*N59,2)</f>
        <v>1.77</v>
      </c>
      <c r="P59" s="158">
        <v>0</v>
      </c>
      <c r="Q59" s="158">
        <f>ROUND(E59*P59,2)</f>
        <v>0</v>
      </c>
      <c r="R59" s="158"/>
      <c r="S59" s="158" t="s">
        <v>134</v>
      </c>
      <c r="T59" s="158" t="s">
        <v>134</v>
      </c>
      <c r="U59" s="158">
        <v>0.37</v>
      </c>
      <c r="V59" s="158">
        <f>ROUND(E59*U59,2)</f>
        <v>26.26</v>
      </c>
      <c r="W59" s="158"/>
      <c r="X59" s="158" t="s">
        <v>126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130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5">
      <c r="A60" s="155"/>
      <c r="B60" s="156"/>
      <c r="C60" s="186" t="s">
        <v>200</v>
      </c>
      <c r="D60" s="160"/>
      <c r="E60" s="161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136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55"/>
      <c r="B61" s="156"/>
      <c r="C61" s="186" t="s">
        <v>201</v>
      </c>
      <c r="D61" s="160"/>
      <c r="E61" s="161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136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55"/>
      <c r="B62" s="156"/>
      <c r="C62" s="186" t="s">
        <v>202</v>
      </c>
      <c r="D62" s="160"/>
      <c r="E62" s="161">
        <v>2.34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136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55"/>
      <c r="B63" s="156"/>
      <c r="C63" s="186" t="s">
        <v>203</v>
      </c>
      <c r="D63" s="160"/>
      <c r="E63" s="161"/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136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55"/>
      <c r="B64" s="156"/>
      <c r="C64" s="186" t="s">
        <v>204</v>
      </c>
      <c r="D64" s="160"/>
      <c r="E64" s="161">
        <v>43.42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136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5">
      <c r="A65" s="155"/>
      <c r="B65" s="156"/>
      <c r="C65" s="186" t="s">
        <v>205</v>
      </c>
      <c r="D65" s="160"/>
      <c r="E65" s="161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136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55"/>
      <c r="B66" s="156"/>
      <c r="C66" s="186" t="s">
        <v>206</v>
      </c>
      <c r="D66" s="160"/>
      <c r="E66" s="161">
        <v>14.885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136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55"/>
      <c r="B67" s="156"/>
      <c r="C67" s="186" t="s">
        <v>207</v>
      </c>
      <c r="D67" s="160"/>
      <c r="E67" s="161">
        <v>10.335000000000001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136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69">
        <v>22</v>
      </c>
      <c r="B68" s="170" t="s">
        <v>208</v>
      </c>
      <c r="C68" s="185" t="s">
        <v>209</v>
      </c>
      <c r="D68" s="171" t="s">
        <v>156</v>
      </c>
      <c r="E68" s="172">
        <v>5.4850000000000003</v>
      </c>
      <c r="F68" s="173"/>
      <c r="G68" s="174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21</v>
      </c>
      <c r="M68" s="158">
        <f>G68*(1+L68/100)</f>
        <v>0</v>
      </c>
      <c r="N68" s="158">
        <v>2.7980000000000001E-2</v>
      </c>
      <c r="O68" s="158">
        <f>ROUND(E68*N68,2)</f>
        <v>0.15</v>
      </c>
      <c r="P68" s="158">
        <v>0</v>
      </c>
      <c r="Q68" s="158">
        <f>ROUND(E68*P68,2)</f>
        <v>0</v>
      </c>
      <c r="R68" s="158"/>
      <c r="S68" s="158" t="s">
        <v>134</v>
      </c>
      <c r="T68" s="158" t="s">
        <v>134</v>
      </c>
      <c r="U68" s="158">
        <v>0.63</v>
      </c>
      <c r="V68" s="158">
        <f>ROUND(E68*U68,2)</f>
        <v>3.46</v>
      </c>
      <c r="W68" s="158"/>
      <c r="X68" s="158" t="s">
        <v>126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130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55"/>
      <c r="B69" s="156"/>
      <c r="C69" s="186" t="s">
        <v>210</v>
      </c>
      <c r="D69" s="160"/>
      <c r="E69" s="161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136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5">
      <c r="A70" s="155"/>
      <c r="B70" s="156"/>
      <c r="C70" s="186" t="s">
        <v>211</v>
      </c>
      <c r="D70" s="160"/>
      <c r="E70" s="161">
        <v>1.845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136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5">
      <c r="A71" s="155"/>
      <c r="B71" s="156"/>
      <c r="C71" s="186" t="s">
        <v>212</v>
      </c>
      <c r="D71" s="160"/>
      <c r="E71" s="161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136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55"/>
      <c r="B72" s="156"/>
      <c r="C72" s="186" t="s">
        <v>213</v>
      </c>
      <c r="D72" s="160"/>
      <c r="E72" s="161">
        <v>3.64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136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0" outlineLevel="1" x14ac:dyDescent="0.25">
      <c r="A73" s="169">
        <v>23</v>
      </c>
      <c r="B73" s="170" t="s">
        <v>214</v>
      </c>
      <c r="C73" s="185" t="s">
        <v>215</v>
      </c>
      <c r="D73" s="171" t="s">
        <v>156</v>
      </c>
      <c r="E73" s="172">
        <v>83.31</v>
      </c>
      <c r="F73" s="173"/>
      <c r="G73" s="174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8">
        <v>3.6700000000000001E-3</v>
      </c>
      <c r="O73" s="158">
        <f>ROUND(E73*N73,2)</f>
        <v>0.31</v>
      </c>
      <c r="P73" s="158">
        <v>0</v>
      </c>
      <c r="Q73" s="158">
        <f>ROUND(E73*P73,2)</f>
        <v>0</v>
      </c>
      <c r="R73" s="158"/>
      <c r="S73" s="158" t="s">
        <v>134</v>
      </c>
      <c r="T73" s="158" t="s">
        <v>134</v>
      </c>
      <c r="U73" s="158">
        <v>0.36</v>
      </c>
      <c r="V73" s="158">
        <f>ROUND(E73*U73,2)</f>
        <v>29.99</v>
      </c>
      <c r="W73" s="158"/>
      <c r="X73" s="158" t="s">
        <v>126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130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55"/>
      <c r="B74" s="156"/>
      <c r="C74" s="186" t="s">
        <v>186</v>
      </c>
      <c r="D74" s="160"/>
      <c r="E74" s="161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136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55"/>
      <c r="B75" s="156"/>
      <c r="C75" s="186" t="s">
        <v>187</v>
      </c>
      <c r="D75" s="160"/>
      <c r="E75" s="161">
        <v>83.31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136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13" x14ac:dyDescent="0.25">
      <c r="A76" s="163" t="s">
        <v>119</v>
      </c>
      <c r="B76" s="164" t="s">
        <v>59</v>
      </c>
      <c r="C76" s="183" t="s">
        <v>60</v>
      </c>
      <c r="D76" s="165"/>
      <c r="E76" s="166"/>
      <c r="F76" s="167"/>
      <c r="G76" s="168">
        <f>SUMIF(AG77:AG79,"&lt;&gt;NOR",G77:G79)</f>
        <v>0</v>
      </c>
      <c r="H76" s="162"/>
      <c r="I76" s="162">
        <f>SUM(I77:I79)</f>
        <v>0</v>
      </c>
      <c r="J76" s="162"/>
      <c r="K76" s="162">
        <f>SUM(K77:K79)</f>
        <v>0</v>
      </c>
      <c r="L76" s="162"/>
      <c r="M76" s="162">
        <f>SUM(M77:M79)</f>
        <v>0</v>
      </c>
      <c r="N76" s="162"/>
      <c r="O76" s="162">
        <f>SUM(O77:O79)</f>
        <v>0.1</v>
      </c>
      <c r="P76" s="162"/>
      <c r="Q76" s="162">
        <f>SUM(Q77:Q79)</f>
        <v>0</v>
      </c>
      <c r="R76" s="162"/>
      <c r="S76" s="162"/>
      <c r="T76" s="162"/>
      <c r="U76" s="162"/>
      <c r="V76" s="162">
        <f>SUM(V77:V79)</f>
        <v>2.16</v>
      </c>
      <c r="W76" s="162"/>
      <c r="X76" s="162"/>
      <c r="AG76" t="s">
        <v>120</v>
      </c>
    </row>
    <row r="77" spans="1:60" ht="20" outlineLevel="1" x14ac:dyDescent="0.25">
      <c r="A77" s="169">
        <v>24</v>
      </c>
      <c r="B77" s="170" t="s">
        <v>216</v>
      </c>
      <c r="C77" s="185" t="s">
        <v>217</v>
      </c>
      <c r="D77" s="171" t="s">
        <v>156</v>
      </c>
      <c r="E77" s="172">
        <v>1.1200000000000001</v>
      </c>
      <c r="F77" s="173"/>
      <c r="G77" s="174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21</v>
      </c>
      <c r="M77" s="158">
        <f>G77*(1+L77/100)</f>
        <v>0</v>
      </c>
      <c r="N77" s="158">
        <v>8.4970000000000004E-2</v>
      </c>
      <c r="O77" s="158">
        <f>ROUND(E77*N77,2)</f>
        <v>0.1</v>
      </c>
      <c r="P77" s="158">
        <v>0</v>
      </c>
      <c r="Q77" s="158">
        <f>ROUND(E77*P77,2)</f>
        <v>0</v>
      </c>
      <c r="R77" s="158"/>
      <c r="S77" s="158" t="s">
        <v>134</v>
      </c>
      <c r="T77" s="158" t="s">
        <v>134</v>
      </c>
      <c r="U77" s="158">
        <v>1.9279599999999999</v>
      </c>
      <c r="V77" s="158">
        <f>ROUND(E77*U77,2)</f>
        <v>2.16</v>
      </c>
      <c r="W77" s="158"/>
      <c r="X77" s="158" t="s">
        <v>218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219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55"/>
      <c r="B78" s="156"/>
      <c r="C78" s="186" t="s">
        <v>220</v>
      </c>
      <c r="D78" s="160"/>
      <c r="E78" s="161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136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55"/>
      <c r="B79" s="156"/>
      <c r="C79" s="186" t="s">
        <v>221</v>
      </c>
      <c r="D79" s="160"/>
      <c r="E79" s="161">
        <v>1.1200000000000001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136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13" x14ac:dyDescent="0.25">
      <c r="A80" s="163" t="s">
        <v>119</v>
      </c>
      <c r="B80" s="164" t="s">
        <v>61</v>
      </c>
      <c r="C80" s="183" t="s">
        <v>62</v>
      </c>
      <c r="D80" s="165"/>
      <c r="E80" s="166"/>
      <c r="F80" s="167"/>
      <c r="G80" s="168">
        <f>SUMIF(AG81:AG87,"&lt;&gt;NOR",G81:G87)</f>
        <v>0</v>
      </c>
      <c r="H80" s="162"/>
      <c r="I80" s="162">
        <f>SUM(I81:I87)</f>
        <v>0</v>
      </c>
      <c r="J80" s="162"/>
      <c r="K80" s="162">
        <f>SUM(K81:K87)</f>
        <v>0</v>
      </c>
      <c r="L80" s="162"/>
      <c r="M80" s="162">
        <f>SUM(M81:M87)</f>
        <v>0</v>
      </c>
      <c r="N80" s="162"/>
      <c r="O80" s="162">
        <f>SUM(O81:O87)</f>
        <v>3.03</v>
      </c>
      <c r="P80" s="162"/>
      <c r="Q80" s="162">
        <f>SUM(Q81:Q87)</f>
        <v>0</v>
      </c>
      <c r="R80" s="162"/>
      <c r="S80" s="162"/>
      <c r="T80" s="162"/>
      <c r="U80" s="162"/>
      <c r="V80" s="162">
        <f>SUM(V81:V87)</f>
        <v>24.130000000000003</v>
      </c>
      <c r="W80" s="162"/>
      <c r="X80" s="162"/>
      <c r="AG80" t="s">
        <v>120</v>
      </c>
    </row>
    <row r="81" spans="1:60" outlineLevel="1" x14ac:dyDescent="0.25">
      <c r="A81" s="169">
        <v>25</v>
      </c>
      <c r="B81" s="170" t="s">
        <v>222</v>
      </c>
      <c r="C81" s="185" t="s">
        <v>223</v>
      </c>
      <c r="D81" s="171" t="s">
        <v>156</v>
      </c>
      <c r="E81" s="172">
        <v>11.75625</v>
      </c>
      <c r="F81" s="173"/>
      <c r="G81" s="174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21</v>
      </c>
      <c r="M81" s="158">
        <f>G81*(1+L81/100)</f>
        <v>0</v>
      </c>
      <c r="N81" s="158">
        <v>2.835E-2</v>
      </c>
      <c r="O81" s="158">
        <f>ROUND(E81*N81,2)</f>
        <v>0.33</v>
      </c>
      <c r="P81" s="158">
        <v>0</v>
      </c>
      <c r="Q81" s="158">
        <f>ROUND(E81*P81,2)</f>
        <v>0</v>
      </c>
      <c r="R81" s="158"/>
      <c r="S81" s="158" t="s">
        <v>134</v>
      </c>
      <c r="T81" s="158" t="s">
        <v>134</v>
      </c>
      <c r="U81" s="158">
        <v>0.29749999999999999</v>
      </c>
      <c r="V81" s="158">
        <f>ROUND(E81*U81,2)</f>
        <v>3.5</v>
      </c>
      <c r="W81" s="158"/>
      <c r="X81" s="158" t="s">
        <v>126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127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5">
      <c r="A82" s="155"/>
      <c r="B82" s="156"/>
      <c r="C82" s="186" t="s">
        <v>224</v>
      </c>
      <c r="D82" s="160"/>
      <c r="E82" s="161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136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55"/>
      <c r="B83" s="156"/>
      <c r="C83" s="186" t="s">
        <v>225</v>
      </c>
      <c r="D83" s="160"/>
      <c r="E83" s="161">
        <v>8.0437499999999993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136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55"/>
      <c r="B84" s="156"/>
      <c r="C84" s="186" t="s">
        <v>226</v>
      </c>
      <c r="D84" s="160"/>
      <c r="E84" s="161">
        <v>3.7124999999999999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136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69">
        <v>26</v>
      </c>
      <c r="B85" s="170" t="s">
        <v>227</v>
      </c>
      <c r="C85" s="185" t="s">
        <v>228</v>
      </c>
      <c r="D85" s="171" t="s">
        <v>156</v>
      </c>
      <c r="E85" s="172">
        <v>47.522500000000001</v>
      </c>
      <c r="F85" s="173"/>
      <c r="G85" s="174">
        <f>ROUND(E85*F85,2)</f>
        <v>0</v>
      </c>
      <c r="H85" s="159"/>
      <c r="I85" s="158">
        <f>ROUND(E85*H85,2)</f>
        <v>0</v>
      </c>
      <c r="J85" s="159"/>
      <c r="K85" s="158">
        <f>ROUND(E85*J85,2)</f>
        <v>0</v>
      </c>
      <c r="L85" s="158">
        <v>21</v>
      </c>
      <c r="M85" s="158">
        <f>G85*(1+L85/100)</f>
        <v>0</v>
      </c>
      <c r="N85" s="158">
        <v>5.67E-2</v>
      </c>
      <c r="O85" s="158">
        <f>ROUND(E85*N85,2)</f>
        <v>2.69</v>
      </c>
      <c r="P85" s="158">
        <v>0</v>
      </c>
      <c r="Q85" s="158">
        <f>ROUND(E85*P85,2)</f>
        <v>0</v>
      </c>
      <c r="R85" s="158"/>
      <c r="S85" s="158" t="s">
        <v>134</v>
      </c>
      <c r="T85" s="158" t="s">
        <v>134</v>
      </c>
      <c r="U85" s="158">
        <v>0.34399999999999997</v>
      </c>
      <c r="V85" s="158">
        <f>ROUND(E85*U85,2)</f>
        <v>16.350000000000001</v>
      </c>
      <c r="W85" s="158"/>
      <c r="X85" s="158" t="s">
        <v>126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127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5">
      <c r="A86" s="155"/>
      <c r="B86" s="156"/>
      <c r="C86" s="186" t="s">
        <v>229</v>
      </c>
      <c r="D86" s="160"/>
      <c r="E86" s="161">
        <v>47.522500000000001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136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5">
      <c r="A87" s="175">
        <v>27</v>
      </c>
      <c r="B87" s="176" t="s">
        <v>230</v>
      </c>
      <c r="C87" s="184" t="s">
        <v>231</v>
      </c>
      <c r="D87" s="177" t="s">
        <v>156</v>
      </c>
      <c r="E87" s="178">
        <v>47.521999999999998</v>
      </c>
      <c r="F87" s="179"/>
      <c r="G87" s="180">
        <f>ROUND(E87*F87,2)</f>
        <v>0</v>
      </c>
      <c r="H87" s="159"/>
      <c r="I87" s="158">
        <f>ROUND(E87*H87,2)</f>
        <v>0</v>
      </c>
      <c r="J87" s="159"/>
      <c r="K87" s="158">
        <f>ROUND(E87*J87,2)</f>
        <v>0</v>
      </c>
      <c r="L87" s="158">
        <v>21</v>
      </c>
      <c r="M87" s="158">
        <f>G87*(1+L87/100)</f>
        <v>0</v>
      </c>
      <c r="N87" s="158">
        <v>2.5999999999999998E-4</v>
      </c>
      <c r="O87" s="158">
        <f>ROUND(E87*N87,2)</f>
        <v>0.01</v>
      </c>
      <c r="P87" s="158">
        <v>0</v>
      </c>
      <c r="Q87" s="158">
        <f>ROUND(E87*P87,2)</f>
        <v>0</v>
      </c>
      <c r="R87" s="158"/>
      <c r="S87" s="158" t="s">
        <v>134</v>
      </c>
      <c r="T87" s="158" t="s">
        <v>134</v>
      </c>
      <c r="U87" s="158">
        <v>0.09</v>
      </c>
      <c r="V87" s="158">
        <f>ROUND(E87*U87,2)</f>
        <v>4.28</v>
      </c>
      <c r="W87" s="158"/>
      <c r="X87" s="158" t="s">
        <v>126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130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13" x14ac:dyDescent="0.25">
      <c r="A88" s="163" t="s">
        <v>119</v>
      </c>
      <c r="B88" s="164" t="s">
        <v>63</v>
      </c>
      <c r="C88" s="183" t="s">
        <v>64</v>
      </c>
      <c r="D88" s="165"/>
      <c r="E88" s="166"/>
      <c r="F88" s="167"/>
      <c r="G88" s="168">
        <f>SUMIF(AG89:AG90,"&lt;&gt;NOR",G89:G90)</f>
        <v>0</v>
      </c>
      <c r="H88" s="162"/>
      <c r="I88" s="162">
        <f>SUM(I89:I90)</f>
        <v>0</v>
      </c>
      <c r="J88" s="162"/>
      <c r="K88" s="162">
        <f>SUM(K89:K90)</f>
        <v>0</v>
      </c>
      <c r="L88" s="162"/>
      <c r="M88" s="162">
        <f>SUM(M89:M90)</f>
        <v>0</v>
      </c>
      <c r="N88" s="162"/>
      <c r="O88" s="162">
        <f>SUM(O89:O90)</f>
        <v>0.09</v>
      </c>
      <c r="P88" s="162"/>
      <c r="Q88" s="162">
        <f>SUM(Q89:Q90)</f>
        <v>0</v>
      </c>
      <c r="R88" s="162"/>
      <c r="S88" s="162"/>
      <c r="T88" s="162"/>
      <c r="U88" s="162"/>
      <c r="V88" s="162">
        <f>SUM(V89:V90)</f>
        <v>5.58</v>
      </c>
      <c r="W88" s="162"/>
      <c r="X88" s="162"/>
      <c r="AG88" t="s">
        <v>120</v>
      </c>
    </row>
    <row r="89" spans="1:60" ht="20" outlineLevel="1" x14ac:dyDescent="0.25">
      <c r="A89" s="169">
        <v>28</v>
      </c>
      <c r="B89" s="170" t="s">
        <v>232</v>
      </c>
      <c r="C89" s="185" t="s">
        <v>233</v>
      </c>
      <c r="D89" s="171" t="s">
        <v>144</v>
      </c>
      <c r="E89" s="172">
        <v>1</v>
      </c>
      <c r="F89" s="173"/>
      <c r="G89" s="174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21</v>
      </c>
      <c r="M89" s="158">
        <f>G89*(1+L89/100)</f>
        <v>0</v>
      </c>
      <c r="N89" s="158">
        <v>2.937E-2</v>
      </c>
      <c r="O89" s="158">
        <f>ROUND(E89*N89,2)</f>
        <v>0.03</v>
      </c>
      <c r="P89" s="158">
        <v>0</v>
      </c>
      <c r="Q89" s="158">
        <f>ROUND(E89*P89,2)</f>
        <v>0</v>
      </c>
      <c r="R89" s="158"/>
      <c r="S89" s="158" t="s">
        <v>134</v>
      </c>
      <c r="T89" s="158" t="s">
        <v>134</v>
      </c>
      <c r="U89" s="158">
        <v>1.86</v>
      </c>
      <c r="V89" s="158">
        <f>ROUND(E89*U89,2)</f>
        <v>1.86</v>
      </c>
      <c r="W89" s="158"/>
      <c r="X89" s="158" t="s">
        <v>126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130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0" outlineLevel="1" x14ac:dyDescent="0.25">
      <c r="A90" s="169">
        <v>29</v>
      </c>
      <c r="B90" s="170" t="s">
        <v>234</v>
      </c>
      <c r="C90" s="185" t="s">
        <v>408</v>
      </c>
      <c r="D90" s="171" t="s">
        <v>144</v>
      </c>
      <c r="E90" s="172">
        <v>2</v>
      </c>
      <c r="F90" s="173"/>
      <c r="G90" s="174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21</v>
      </c>
      <c r="M90" s="158">
        <f>G90*(1+L90/100)</f>
        <v>0</v>
      </c>
      <c r="N90" s="158">
        <v>3.083E-2</v>
      </c>
      <c r="O90" s="158">
        <f>ROUND(E90*N90,2)</f>
        <v>0.06</v>
      </c>
      <c r="P90" s="158">
        <v>0</v>
      </c>
      <c r="Q90" s="158">
        <f>ROUND(E90*P90,2)</f>
        <v>0</v>
      </c>
      <c r="R90" s="158"/>
      <c r="S90" s="158" t="s">
        <v>134</v>
      </c>
      <c r="T90" s="158" t="s">
        <v>134</v>
      </c>
      <c r="U90" s="158">
        <v>1.86</v>
      </c>
      <c r="V90" s="158">
        <f>ROUND(E90*U90,2)</f>
        <v>3.72</v>
      </c>
      <c r="W90" s="158"/>
      <c r="X90" s="158" t="s">
        <v>126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130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13" x14ac:dyDescent="0.25">
      <c r="A91" s="163" t="s">
        <v>119</v>
      </c>
      <c r="B91" s="164" t="s">
        <v>65</v>
      </c>
      <c r="C91" s="183" t="s">
        <v>66</v>
      </c>
      <c r="D91" s="165"/>
      <c r="E91" s="166"/>
      <c r="F91" s="167"/>
      <c r="G91" s="168">
        <f>SUMIF(AG92:AG96,"&lt;&gt;NOR",G92:G96)</f>
        <v>0</v>
      </c>
      <c r="H91" s="162"/>
      <c r="I91" s="162">
        <f>SUM(I92:I96)</f>
        <v>0</v>
      </c>
      <c r="J91" s="162"/>
      <c r="K91" s="162">
        <f>SUM(K92:K96)</f>
        <v>0</v>
      </c>
      <c r="L91" s="162"/>
      <c r="M91" s="162">
        <f>SUM(M92:M96)</f>
        <v>0</v>
      </c>
      <c r="N91" s="162"/>
      <c r="O91" s="162">
        <f>SUM(O92:O96)</f>
        <v>0.08</v>
      </c>
      <c r="P91" s="162"/>
      <c r="Q91" s="162">
        <f>SUM(Q92:Q96)</f>
        <v>0</v>
      </c>
      <c r="R91" s="162"/>
      <c r="S91" s="162"/>
      <c r="T91" s="162"/>
      <c r="U91" s="162"/>
      <c r="V91" s="162">
        <f>SUM(V92:V96)</f>
        <v>12.41</v>
      </c>
      <c r="W91" s="162"/>
      <c r="X91" s="162"/>
      <c r="AG91" t="s">
        <v>120</v>
      </c>
    </row>
    <row r="92" spans="1:60" outlineLevel="1" x14ac:dyDescent="0.25">
      <c r="A92" s="169">
        <v>30</v>
      </c>
      <c r="B92" s="170" t="s">
        <v>235</v>
      </c>
      <c r="C92" s="185" t="s">
        <v>236</v>
      </c>
      <c r="D92" s="171" t="s">
        <v>156</v>
      </c>
      <c r="E92" s="172">
        <v>68.953000000000003</v>
      </c>
      <c r="F92" s="173"/>
      <c r="G92" s="174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21</v>
      </c>
      <c r="M92" s="158">
        <f>G92*(1+L92/100)</f>
        <v>0</v>
      </c>
      <c r="N92" s="158">
        <v>1.2099999999999999E-3</v>
      </c>
      <c r="O92" s="158">
        <f>ROUND(E92*N92,2)</f>
        <v>0.08</v>
      </c>
      <c r="P92" s="158">
        <v>0</v>
      </c>
      <c r="Q92" s="158">
        <f>ROUND(E92*P92,2)</f>
        <v>0</v>
      </c>
      <c r="R92" s="158"/>
      <c r="S92" s="158" t="s">
        <v>134</v>
      </c>
      <c r="T92" s="158" t="s">
        <v>134</v>
      </c>
      <c r="U92" s="158">
        <v>0.18</v>
      </c>
      <c r="V92" s="158">
        <f>ROUND(E92*U92,2)</f>
        <v>12.41</v>
      </c>
      <c r="W92" s="158"/>
      <c r="X92" s="158" t="s">
        <v>126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130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5">
      <c r="A93" s="155"/>
      <c r="B93" s="156"/>
      <c r="C93" s="186" t="s">
        <v>237</v>
      </c>
      <c r="D93" s="160"/>
      <c r="E93" s="161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136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55"/>
      <c r="B94" s="156"/>
      <c r="C94" s="186" t="s">
        <v>238</v>
      </c>
      <c r="D94" s="160"/>
      <c r="E94" s="161">
        <v>34.75</v>
      </c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136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5">
      <c r="A95" s="155"/>
      <c r="B95" s="156"/>
      <c r="C95" s="186" t="s">
        <v>239</v>
      </c>
      <c r="D95" s="160"/>
      <c r="E95" s="161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136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55"/>
      <c r="B96" s="156"/>
      <c r="C96" s="186" t="s">
        <v>240</v>
      </c>
      <c r="D96" s="160"/>
      <c r="E96" s="161">
        <v>34.203000000000003</v>
      </c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136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6" x14ac:dyDescent="0.25">
      <c r="A97" s="163" t="s">
        <v>119</v>
      </c>
      <c r="B97" s="164" t="s">
        <v>67</v>
      </c>
      <c r="C97" s="183" t="s">
        <v>68</v>
      </c>
      <c r="D97" s="165"/>
      <c r="E97" s="166"/>
      <c r="F97" s="167"/>
      <c r="G97" s="168">
        <f>SUMIF(AG98:AG100,"&lt;&gt;NOR",G98:G100)</f>
        <v>0</v>
      </c>
      <c r="H97" s="162"/>
      <c r="I97" s="162">
        <f>SUM(I98:I100)</f>
        <v>0</v>
      </c>
      <c r="J97" s="162"/>
      <c r="K97" s="162">
        <f>SUM(K98:K100)</f>
        <v>0</v>
      </c>
      <c r="L97" s="162"/>
      <c r="M97" s="162">
        <f>SUM(M98:M100)</f>
        <v>0</v>
      </c>
      <c r="N97" s="162"/>
      <c r="O97" s="162">
        <f>SUM(O98:O100)</f>
        <v>0</v>
      </c>
      <c r="P97" s="162"/>
      <c r="Q97" s="162">
        <f>SUM(Q98:Q100)</f>
        <v>0</v>
      </c>
      <c r="R97" s="162"/>
      <c r="S97" s="162"/>
      <c r="T97" s="162"/>
      <c r="U97" s="162"/>
      <c r="V97" s="162">
        <f>SUM(V98:V100)</f>
        <v>15.12</v>
      </c>
      <c r="W97" s="162"/>
      <c r="X97" s="162"/>
      <c r="AG97" t="s">
        <v>120</v>
      </c>
    </row>
    <row r="98" spans="1:60" outlineLevel="1" x14ac:dyDescent="0.25">
      <c r="A98" s="169">
        <v>31</v>
      </c>
      <c r="B98" s="170" t="s">
        <v>241</v>
      </c>
      <c r="C98" s="185" t="s">
        <v>242</v>
      </c>
      <c r="D98" s="171" t="s">
        <v>156</v>
      </c>
      <c r="E98" s="172">
        <v>46.506250000000001</v>
      </c>
      <c r="F98" s="173"/>
      <c r="G98" s="174">
        <f>ROUND(E98*F98,2)</f>
        <v>0</v>
      </c>
      <c r="H98" s="159"/>
      <c r="I98" s="158">
        <f>ROUND(E98*H98,2)</f>
        <v>0</v>
      </c>
      <c r="J98" s="159"/>
      <c r="K98" s="158">
        <f>ROUND(E98*J98,2)</f>
        <v>0</v>
      </c>
      <c r="L98" s="158">
        <v>21</v>
      </c>
      <c r="M98" s="158">
        <f>G98*(1+L98/100)</f>
        <v>0</v>
      </c>
      <c r="N98" s="158">
        <v>4.0000000000000003E-5</v>
      </c>
      <c r="O98" s="158">
        <f>ROUND(E98*N98,2)</f>
        <v>0</v>
      </c>
      <c r="P98" s="158">
        <v>0</v>
      </c>
      <c r="Q98" s="158">
        <f>ROUND(E98*P98,2)</f>
        <v>0</v>
      </c>
      <c r="R98" s="158"/>
      <c r="S98" s="158" t="s">
        <v>134</v>
      </c>
      <c r="T98" s="158" t="s">
        <v>134</v>
      </c>
      <c r="U98" s="158">
        <v>0.31</v>
      </c>
      <c r="V98" s="158">
        <f>ROUND(E98*U98,2)</f>
        <v>14.42</v>
      </c>
      <c r="W98" s="158"/>
      <c r="X98" s="158" t="s">
        <v>126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130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5">
      <c r="A99" s="155"/>
      <c r="B99" s="156"/>
      <c r="C99" s="186" t="s">
        <v>243</v>
      </c>
      <c r="D99" s="160"/>
      <c r="E99" s="161">
        <v>46.506250000000001</v>
      </c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136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5">
      <c r="A100" s="175">
        <v>32</v>
      </c>
      <c r="B100" s="176" t="s">
        <v>244</v>
      </c>
      <c r="C100" s="184" t="s">
        <v>245</v>
      </c>
      <c r="D100" s="177" t="s">
        <v>156</v>
      </c>
      <c r="E100" s="178">
        <v>46.506</v>
      </c>
      <c r="F100" s="179"/>
      <c r="G100" s="180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21</v>
      </c>
      <c r="M100" s="158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8"/>
      <c r="S100" s="158" t="s">
        <v>134</v>
      </c>
      <c r="T100" s="158" t="s">
        <v>134</v>
      </c>
      <c r="U100" s="158">
        <v>1.4999999999999999E-2</v>
      </c>
      <c r="V100" s="158">
        <f>ROUND(E100*U100,2)</f>
        <v>0.7</v>
      </c>
      <c r="W100" s="158"/>
      <c r="X100" s="158" t="s">
        <v>126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130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13" x14ac:dyDescent="0.25">
      <c r="A101" s="163" t="s">
        <v>119</v>
      </c>
      <c r="B101" s="164" t="s">
        <v>69</v>
      </c>
      <c r="C101" s="183" t="s">
        <v>70</v>
      </c>
      <c r="D101" s="165"/>
      <c r="E101" s="166"/>
      <c r="F101" s="167"/>
      <c r="G101" s="168">
        <f>SUMIF(AG102:AG131,"&lt;&gt;NOR",G102:G131)</f>
        <v>0</v>
      </c>
      <c r="H101" s="162"/>
      <c r="I101" s="162">
        <f>SUM(I102:I131)</f>
        <v>0</v>
      </c>
      <c r="J101" s="162"/>
      <c r="K101" s="162">
        <f>SUM(K102:K131)</f>
        <v>0</v>
      </c>
      <c r="L101" s="162"/>
      <c r="M101" s="162">
        <f>SUM(M102:M131)</f>
        <v>0</v>
      </c>
      <c r="N101" s="162"/>
      <c r="O101" s="162">
        <f>SUM(O102:O131)</f>
        <v>0.26</v>
      </c>
      <c r="P101" s="162"/>
      <c r="Q101" s="162">
        <f>SUM(Q102:Q131)</f>
        <v>18.16</v>
      </c>
      <c r="R101" s="162"/>
      <c r="S101" s="162"/>
      <c r="T101" s="162"/>
      <c r="U101" s="162"/>
      <c r="V101" s="162">
        <f>SUM(V102:V131)</f>
        <v>90.79</v>
      </c>
      <c r="W101" s="162"/>
      <c r="X101" s="162"/>
      <c r="AG101" t="s">
        <v>120</v>
      </c>
    </row>
    <row r="102" spans="1:60" outlineLevel="1" x14ac:dyDescent="0.25">
      <c r="A102" s="169">
        <v>33</v>
      </c>
      <c r="B102" s="170" t="s">
        <v>246</v>
      </c>
      <c r="C102" s="185" t="s">
        <v>247</v>
      </c>
      <c r="D102" s="171" t="s">
        <v>156</v>
      </c>
      <c r="E102" s="172">
        <v>28.26</v>
      </c>
      <c r="F102" s="173"/>
      <c r="G102" s="174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21</v>
      </c>
      <c r="M102" s="158">
        <f>G102*(1+L102/100)</f>
        <v>0</v>
      </c>
      <c r="N102" s="158">
        <v>6.7000000000000002E-4</v>
      </c>
      <c r="O102" s="158">
        <f>ROUND(E102*N102,2)</f>
        <v>0.02</v>
      </c>
      <c r="P102" s="158">
        <v>0.26100000000000001</v>
      </c>
      <c r="Q102" s="158">
        <f>ROUND(E102*P102,2)</f>
        <v>7.38</v>
      </c>
      <c r="R102" s="158"/>
      <c r="S102" s="158" t="s">
        <v>248</v>
      </c>
      <c r="T102" s="158" t="s">
        <v>248</v>
      </c>
      <c r="U102" s="158">
        <v>0.26</v>
      </c>
      <c r="V102" s="158">
        <f>ROUND(E102*U102,2)</f>
        <v>7.35</v>
      </c>
      <c r="W102" s="158"/>
      <c r="X102" s="158" t="s">
        <v>126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130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5">
      <c r="A103" s="155"/>
      <c r="B103" s="156"/>
      <c r="C103" s="186" t="s">
        <v>249</v>
      </c>
      <c r="D103" s="160"/>
      <c r="E103" s="161">
        <v>27.86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136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5">
      <c r="A104" s="155"/>
      <c r="B104" s="156"/>
      <c r="C104" s="186" t="s">
        <v>250</v>
      </c>
      <c r="D104" s="160"/>
      <c r="E104" s="161">
        <v>0.4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136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5">
      <c r="A105" s="169">
        <v>34</v>
      </c>
      <c r="B105" s="170" t="s">
        <v>251</v>
      </c>
      <c r="C105" s="185" t="s">
        <v>252</v>
      </c>
      <c r="D105" s="171" t="s">
        <v>133</v>
      </c>
      <c r="E105" s="172">
        <v>7.1999999999999995E-2</v>
      </c>
      <c r="F105" s="173"/>
      <c r="G105" s="174">
        <f>ROUND(E105*F105,2)</f>
        <v>0</v>
      </c>
      <c r="H105" s="159"/>
      <c r="I105" s="158">
        <f>ROUND(E105*H105,2)</f>
        <v>0</v>
      </c>
      <c r="J105" s="159"/>
      <c r="K105" s="158">
        <f>ROUND(E105*J105,2)</f>
        <v>0</v>
      </c>
      <c r="L105" s="158">
        <v>21</v>
      </c>
      <c r="M105" s="158">
        <f>G105*(1+L105/100)</f>
        <v>0</v>
      </c>
      <c r="N105" s="158">
        <v>1.7989999999999999E-2</v>
      </c>
      <c r="O105" s="158">
        <f>ROUND(E105*N105,2)</f>
        <v>0</v>
      </c>
      <c r="P105" s="158">
        <v>2.4</v>
      </c>
      <c r="Q105" s="158">
        <f>ROUND(E105*P105,2)</f>
        <v>0.17</v>
      </c>
      <c r="R105" s="158"/>
      <c r="S105" s="158" t="s">
        <v>134</v>
      </c>
      <c r="T105" s="158" t="s">
        <v>134</v>
      </c>
      <c r="U105" s="158">
        <v>12.817</v>
      </c>
      <c r="V105" s="158">
        <f>ROUND(E105*U105,2)</f>
        <v>0.92</v>
      </c>
      <c r="W105" s="158"/>
      <c r="X105" s="158" t="s">
        <v>126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127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5">
      <c r="A106" s="155"/>
      <c r="B106" s="156"/>
      <c r="C106" s="186" t="s">
        <v>253</v>
      </c>
      <c r="D106" s="160"/>
      <c r="E106" s="161">
        <v>7.1999999999999995E-2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136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5">
      <c r="A107" s="169">
        <v>35</v>
      </c>
      <c r="B107" s="170" t="s">
        <v>254</v>
      </c>
      <c r="C107" s="185" t="s">
        <v>255</v>
      </c>
      <c r="D107" s="171" t="s">
        <v>156</v>
      </c>
      <c r="E107" s="172">
        <v>47.522500000000001</v>
      </c>
      <c r="F107" s="173"/>
      <c r="G107" s="174">
        <f>ROUND(E107*F107,2)</f>
        <v>0</v>
      </c>
      <c r="H107" s="159"/>
      <c r="I107" s="158">
        <f>ROUND(E107*H107,2)</f>
        <v>0</v>
      </c>
      <c r="J107" s="159"/>
      <c r="K107" s="158">
        <f>ROUND(E107*J107,2)</f>
        <v>0</v>
      </c>
      <c r="L107" s="158">
        <v>21</v>
      </c>
      <c r="M107" s="158">
        <f>G107*(1+L107/100)</f>
        <v>0</v>
      </c>
      <c r="N107" s="158">
        <v>0</v>
      </c>
      <c r="O107" s="158">
        <f>ROUND(E107*N107,2)</f>
        <v>0</v>
      </c>
      <c r="P107" s="158">
        <v>2.5510000000000001E-2</v>
      </c>
      <c r="Q107" s="158">
        <f>ROUND(E107*P107,2)</f>
        <v>1.21</v>
      </c>
      <c r="R107" s="158"/>
      <c r="S107" s="158" t="s">
        <v>134</v>
      </c>
      <c r="T107" s="158" t="s">
        <v>134</v>
      </c>
      <c r="U107" s="158">
        <v>0.12</v>
      </c>
      <c r="V107" s="158">
        <f>ROUND(E107*U107,2)</f>
        <v>5.7</v>
      </c>
      <c r="W107" s="158"/>
      <c r="X107" s="158" t="s">
        <v>126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130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5">
      <c r="A108" s="155"/>
      <c r="B108" s="156"/>
      <c r="C108" s="186" t="s">
        <v>229</v>
      </c>
      <c r="D108" s="160"/>
      <c r="E108" s="161">
        <v>47.522500000000001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136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0" outlineLevel="1" x14ac:dyDescent="0.25">
      <c r="A109" s="169">
        <v>36</v>
      </c>
      <c r="B109" s="170" t="s">
        <v>256</v>
      </c>
      <c r="C109" s="185" t="s">
        <v>257</v>
      </c>
      <c r="D109" s="171" t="s">
        <v>156</v>
      </c>
      <c r="E109" s="172">
        <v>47.522500000000001</v>
      </c>
      <c r="F109" s="173"/>
      <c r="G109" s="174">
        <f>ROUND(E109*F109,2)</f>
        <v>0</v>
      </c>
      <c r="H109" s="159"/>
      <c r="I109" s="158">
        <f>ROUND(E109*H109,2)</f>
        <v>0</v>
      </c>
      <c r="J109" s="159"/>
      <c r="K109" s="158">
        <f>ROUND(E109*J109,2)</f>
        <v>0</v>
      </c>
      <c r="L109" s="158">
        <v>21</v>
      </c>
      <c r="M109" s="158">
        <f>G109*(1+L109/100)</f>
        <v>0</v>
      </c>
      <c r="N109" s="158">
        <v>0</v>
      </c>
      <c r="O109" s="158">
        <f>ROUND(E109*N109,2)</f>
        <v>0</v>
      </c>
      <c r="P109" s="158">
        <v>0.02</v>
      </c>
      <c r="Q109" s="158">
        <f>ROUND(E109*P109,2)</f>
        <v>0.95</v>
      </c>
      <c r="R109" s="158"/>
      <c r="S109" s="158" t="s">
        <v>134</v>
      </c>
      <c r="T109" s="158" t="s">
        <v>134</v>
      </c>
      <c r="U109" s="158">
        <v>0.23</v>
      </c>
      <c r="V109" s="158">
        <f>ROUND(E109*U109,2)</f>
        <v>10.93</v>
      </c>
      <c r="W109" s="158"/>
      <c r="X109" s="158" t="s">
        <v>126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130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5">
      <c r="A110" s="155"/>
      <c r="B110" s="156"/>
      <c r="C110" s="186" t="s">
        <v>229</v>
      </c>
      <c r="D110" s="160"/>
      <c r="E110" s="161">
        <v>47.522500000000001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136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5">
      <c r="A111" s="169">
        <v>37</v>
      </c>
      <c r="B111" s="170" t="s">
        <v>258</v>
      </c>
      <c r="C111" s="185" t="s">
        <v>259</v>
      </c>
      <c r="D111" s="171" t="s">
        <v>156</v>
      </c>
      <c r="E111" s="172">
        <v>0.9</v>
      </c>
      <c r="F111" s="173"/>
      <c r="G111" s="174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8">
        <v>3.4000000000000002E-4</v>
      </c>
      <c r="O111" s="158">
        <f>ROUND(E111*N111,2)</f>
        <v>0</v>
      </c>
      <c r="P111" s="158">
        <v>0.56999999999999995</v>
      </c>
      <c r="Q111" s="158">
        <f>ROUND(E111*P111,2)</f>
        <v>0.51</v>
      </c>
      <c r="R111" s="158"/>
      <c r="S111" s="158" t="s">
        <v>134</v>
      </c>
      <c r="T111" s="158" t="s">
        <v>134</v>
      </c>
      <c r="U111" s="158">
        <v>2.1989999999999998</v>
      </c>
      <c r="V111" s="158">
        <f>ROUND(E111*U111,2)</f>
        <v>1.98</v>
      </c>
      <c r="W111" s="158"/>
      <c r="X111" s="158" t="s">
        <v>126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127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5">
      <c r="A112" s="155"/>
      <c r="B112" s="156"/>
      <c r="C112" s="186" t="s">
        <v>260</v>
      </c>
      <c r="D112" s="160"/>
      <c r="E112" s="161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136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5">
      <c r="A113" s="155"/>
      <c r="B113" s="156"/>
      <c r="C113" s="186" t="s">
        <v>261</v>
      </c>
      <c r="D113" s="160"/>
      <c r="E113" s="161">
        <v>0.9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136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5">
      <c r="A114" s="175">
        <v>38</v>
      </c>
      <c r="B114" s="176" t="s">
        <v>262</v>
      </c>
      <c r="C114" s="184" t="s">
        <v>263</v>
      </c>
      <c r="D114" s="177" t="s">
        <v>144</v>
      </c>
      <c r="E114" s="178">
        <v>1</v>
      </c>
      <c r="F114" s="179"/>
      <c r="G114" s="180">
        <f>ROUND(E114*F114,2)</f>
        <v>0</v>
      </c>
      <c r="H114" s="159"/>
      <c r="I114" s="158">
        <f>ROUND(E114*H114,2)</f>
        <v>0</v>
      </c>
      <c r="J114" s="159"/>
      <c r="K114" s="158">
        <f>ROUND(E114*J114,2)</f>
        <v>0</v>
      </c>
      <c r="L114" s="158">
        <v>21</v>
      </c>
      <c r="M114" s="158">
        <f>G114*(1+L114/100)</f>
        <v>0</v>
      </c>
      <c r="N114" s="158">
        <v>0</v>
      </c>
      <c r="O114" s="158">
        <f>ROUND(E114*N114,2)</f>
        <v>0</v>
      </c>
      <c r="P114" s="158">
        <v>0</v>
      </c>
      <c r="Q114" s="158">
        <f>ROUND(E114*P114,2)</f>
        <v>0</v>
      </c>
      <c r="R114" s="158"/>
      <c r="S114" s="158" t="s">
        <v>134</v>
      </c>
      <c r="T114" s="158" t="s">
        <v>134</v>
      </c>
      <c r="U114" s="158">
        <v>0.06</v>
      </c>
      <c r="V114" s="158">
        <f>ROUND(E114*U114,2)</f>
        <v>0.06</v>
      </c>
      <c r="W114" s="158"/>
      <c r="X114" s="158" t="s">
        <v>126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5">
      <c r="A115" s="175">
        <v>39</v>
      </c>
      <c r="B115" s="176" t="s">
        <v>264</v>
      </c>
      <c r="C115" s="184" t="s">
        <v>265</v>
      </c>
      <c r="D115" s="177" t="s">
        <v>144</v>
      </c>
      <c r="E115" s="178">
        <v>2</v>
      </c>
      <c r="F115" s="179"/>
      <c r="G115" s="180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21</v>
      </c>
      <c r="M115" s="158">
        <f>G115*(1+L115/100)</f>
        <v>0</v>
      </c>
      <c r="N115" s="158">
        <v>0</v>
      </c>
      <c r="O115" s="158">
        <f>ROUND(E115*N115,2)</f>
        <v>0</v>
      </c>
      <c r="P115" s="158">
        <v>0</v>
      </c>
      <c r="Q115" s="158">
        <f>ROUND(E115*P115,2)</f>
        <v>0</v>
      </c>
      <c r="R115" s="158"/>
      <c r="S115" s="158" t="s">
        <v>134</v>
      </c>
      <c r="T115" s="158" t="s">
        <v>134</v>
      </c>
      <c r="U115" s="158">
        <v>0.09</v>
      </c>
      <c r="V115" s="158">
        <f>ROUND(E115*U115,2)</f>
        <v>0.18</v>
      </c>
      <c r="W115" s="158"/>
      <c r="X115" s="158" t="s">
        <v>126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130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5">
      <c r="A116" s="169">
        <v>40</v>
      </c>
      <c r="B116" s="170" t="s">
        <v>266</v>
      </c>
      <c r="C116" s="185" t="s">
        <v>267</v>
      </c>
      <c r="D116" s="171" t="s">
        <v>156</v>
      </c>
      <c r="E116" s="172">
        <v>0.72</v>
      </c>
      <c r="F116" s="173"/>
      <c r="G116" s="174">
        <f>ROUND(E116*F116,2)</f>
        <v>0</v>
      </c>
      <c r="H116" s="159"/>
      <c r="I116" s="158">
        <f>ROUND(E116*H116,2)</f>
        <v>0</v>
      </c>
      <c r="J116" s="159"/>
      <c r="K116" s="158">
        <f>ROUND(E116*J116,2)</f>
        <v>0</v>
      </c>
      <c r="L116" s="158">
        <v>21</v>
      </c>
      <c r="M116" s="158">
        <f>G116*(1+L116/100)</f>
        <v>0</v>
      </c>
      <c r="N116" s="158">
        <v>1E-3</v>
      </c>
      <c r="O116" s="158">
        <f>ROUND(E116*N116,2)</f>
        <v>0</v>
      </c>
      <c r="P116" s="158">
        <v>6.2E-2</v>
      </c>
      <c r="Q116" s="158">
        <f>ROUND(E116*P116,2)</f>
        <v>0.04</v>
      </c>
      <c r="R116" s="158"/>
      <c r="S116" s="158" t="s">
        <v>134</v>
      </c>
      <c r="T116" s="158" t="s">
        <v>134</v>
      </c>
      <c r="U116" s="158">
        <v>0.61199999999999999</v>
      </c>
      <c r="V116" s="158">
        <f>ROUND(E116*U116,2)</f>
        <v>0.44</v>
      </c>
      <c r="W116" s="158"/>
      <c r="X116" s="158" t="s">
        <v>126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130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5">
      <c r="A117" s="155"/>
      <c r="B117" s="156"/>
      <c r="C117" s="186" t="s">
        <v>268</v>
      </c>
      <c r="D117" s="160"/>
      <c r="E117" s="161">
        <v>0.72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136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5">
      <c r="A118" s="169">
        <v>41</v>
      </c>
      <c r="B118" s="170" t="s">
        <v>269</v>
      </c>
      <c r="C118" s="185" t="s">
        <v>270</v>
      </c>
      <c r="D118" s="171" t="s">
        <v>156</v>
      </c>
      <c r="E118" s="172">
        <v>3.1520000000000001</v>
      </c>
      <c r="F118" s="173"/>
      <c r="G118" s="174">
        <f>ROUND(E118*F118,2)</f>
        <v>0</v>
      </c>
      <c r="H118" s="159"/>
      <c r="I118" s="158">
        <f>ROUND(E118*H118,2)</f>
        <v>0</v>
      </c>
      <c r="J118" s="159"/>
      <c r="K118" s="158">
        <f>ROUND(E118*J118,2)</f>
        <v>0</v>
      </c>
      <c r="L118" s="158">
        <v>21</v>
      </c>
      <c r="M118" s="158">
        <f>G118*(1+L118/100)</f>
        <v>0</v>
      </c>
      <c r="N118" s="158">
        <v>1.17E-3</v>
      </c>
      <c r="O118" s="158">
        <f>ROUND(E118*N118,2)</f>
        <v>0</v>
      </c>
      <c r="P118" s="158">
        <v>7.5999999999999998E-2</v>
      </c>
      <c r="Q118" s="158">
        <f>ROUND(E118*P118,2)</f>
        <v>0.24</v>
      </c>
      <c r="R118" s="158"/>
      <c r="S118" s="158" t="s">
        <v>134</v>
      </c>
      <c r="T118" s="158" t="s">
        <v>134</v>
      </c>
      <c r="U118" s="158">
        <v>0.93899999999999995</v>
      </c>
      <c r="V118" s="158">
        <f>ROUND(E118*U118,2)</f>
        <v>2.96</v>
      </c>
      <c r="W118" s="158"/>
      <c r="X118" s="158" t="s">
        <v>126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127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5">
      <c r="A119" s="155"/>
      <c r="B119" s="156"/>
      <c r="C119" s="186" t="s">
        <v>271</v>
      </c>
      <c r="D119" s="160"/>
      <c r="E119" s="161">
        <v>3.1520000000000001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136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5">
      <c r="A120" s="175">
        <v>42</v>
      </c>
      <c r="B120" s="176" t="s">
        <v>272</v>
      </c>
      <c r="C120" s="184" t="s">
        <v>273</v>
      </c>
      <c r="D120" s="177" t="s">
        <v>167</v>
      </c>
      <c r="E120" s="178">
        <v>1.2</v>
      </c>
      <c r="F120" s="179"/>
      <c r="G120" s="180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21</v>
      </c>
      <c r="M120" s="158">
        <f>G120*(1+L120/100)</f>
        <v>0</v>
      </c>
      <c r="N120" s="158">
        <v>0</v>
      </c>
      <c r="O120" s="158">
        <f>ROUND(E120*N120,2)</f>
        <v>0</v>
      </c>
      <c r="P120" s="158">
        <v>1.383E-2</v>
      </c>
      <c r="Q120" s="158">
        <f>ROUND(E120*P120,2)</f>
        <v>0.02</v>
      </c>
      <c r="R120" s="158"/>
      <c r="S120" s="158" t="s">
        <v>134</v>
      </c>
      <c r="T120" s="158" t="s">
        <v>134</v>
      </c>
      <c r="U120" s="158">
        <v>0.12</v>
      </c>
      <c r="V120" s="158">
        <f>ROUND(E120*U120,2)</f>
        <v>0.14000000000000001</v>
      </c>
      <c r="W120" s="158"/>
      <c r="X120" s="158" t="s">
        <v>126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127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5">
      <c r="A121" s="169">
        <v>43</v>
      </c>
      <c r="B121" s="170" t="s">
        <v>274</v>
      </c>
      <c r="C121" s="185" t="s">
        <v>275</v>
      </c>
      <c r="D121" s="171" t="s">
        <v>167</v>
      </c>
      <c r="E121" s="172">
        <v>10</v>
      </c>
      <c r="F121" s="173"/>
      <c r="G121" s="174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21</v>
      </c>
      <c r="M121" s="158">
        <f>G121*(1+L121/100)</f>
        <v>0</v>
      </c>
      <c r="N121" s="158">
        <v>2.3650000000000001E-2</v>
      </c>
      <c r="O121" s="158">
        <f>ROUND(E121*N121,2)</f>
        <v>0.24</v>
      </c>
      <c r="P121" s="158">
        <v>0</v>
      </c>
      <c r="Q121" s="158">
        <f>ROUND(E121*P121,2)</f>
        <v>0</v>
      </c>
      <c r="R121" s="158"/>
      <c r="S121" s="158" t="s">
        <v>134</v>
      </c>
      <c r="T121" s="158" t="s">
        <v>134</v>
      </c>
      <c r="U121" s="158">
        <v>0.82599999999999996</v>
      </c>
      <c r="V121" s="158">
        <f>ROUND(E121*U121,2)</f>
        <v>8.26</v>
      </c>
      <c r="W121" s="158"/>
      <c r="X121" s="158" t="s">
        <v>126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127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5">
      <c r="A122" s="155"/>
      <c r="B122" s="156"/>
      <c r="C122" s="186" t="s">
        <v>276</v>
      </c>
      <c r="D122" s="160"/>
      <c r="E122" s="161">
        <v>10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136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5">
      <c r="A123" s="169">
        <v>44</v>
      </c>
      <c r="B123" s="170" t="s">
        <v>277</v>
      </c>
      <c r="C123" s="185" t="s">
        <v>278</v>
      </c>
      <c r="D123" s="171" t="s">
        <v>156</v>
      </c>
      <c r="E123" s="172">
        <v>105.9864</v>
      </c>
      <c r="F123" s="173"/>
      <c r="G123" s="174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21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4.5999999999999999E-2</v>
      </c>
      <c r="Q123" s="158">
        <f>ROUND(E123*P123,2)</f>
        <v>4.88</v>
      </c>
      <c r="R123" s="158"/>
      <c r="S123" s="158" t="s">
        <v>134</v>
      </c>
      <c r="T123" s="158" t="s">
        <v>134</v>
      </c>
      <c r="U123" s="158">
        <v>0.26</v>
      </c>
      <c r="V123" s="158">
        <f>ROUND(E123*U123,2)</f>
        <v>27.56</v>
      </c>
      <c r="W123" s="158"/>
      <c r="X123" s="158" t="s">
        <v>126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130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5">
      <c r="A124" s="155"/>
      <c r="B124" s="156"/>
      <c r="C124" s="186" t="s">
        <v>279</v>
      </c>
      <c r="D124" s="160"/>
      <c r="E124" s="161">
        <v>81.024000000000001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136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5">
      <c r="A125" s="155"/>
      <c r="B125" s="156"/>
      <c r="C125" s="186" t="s">
        <v>280</v>
      </c>
      <c r="D125" s="160"/>
      <c r="E125" s="161">
        <v>24.962399999999999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136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5">
      <c r="A126" s="169">
        <v>45</v>
      </c>
      <c r="B126" s="170" t="s">
        <v>281</v>
      </c>
      <c r="C126" s="185" t="s">
        <v>282</v>
      </c>
      <c r="D126" s="171" t="s">
        <v>156</v>
      </c>
      <c r="E126" s="172">
        <v>39.840000000000003</v>
      </c>
      <c r="F126" s="173"/>
      <c r="G126" s="174">
        <f>ROUND(E126*F126,2)</f>
        <v>0</v>
      </c>
      <c r="H126" s="159"/>
      <c r="I126" s="158">
        <f>ROUND(E126*H126,2)</f>
        <v>0</v>
      </c>
      <c r="J126" s="159"/>
      <c r="K126" s="158">
        <f>ROUND(E126*J126,2)</f>
        <v>0</v>
      </c>
      <c r="L126" s="158">
        <v>21</v>
      </c>
      <c r="M126" s="158">
        <f>G126*(1+L126/100)</f>
        <v>0</v>
      </c>
      <c r="N126" s="158">
        <v>0</v>
      </c>
      <c r="O126" s="158">
        <f>ROUND(E126*N126,2)</f>
        <v>0</v>
      </c>
      <c r="P126" s="158">
        <v>6.8000000000000005E-2</v>
      </c>
      <c r="Q126" s="158">
        <f>ROUND(E126*P126,2)</f>
        <v>2.71</v>
      </c>
      <c r="R126" s="158"/>
      <c r="S126" s="158" t="s">
        <v>134</v>
      </c>
      <c r="T126" s="158" t="s">
        <v>134</v>
      </c>
      <c r="U126" s="158">
        <v>0.3</v>
      </c>
      <c r="V126" s="158">
        <f>ROUND(E126*U126,2)</f>
        <v>11.95</v>
      </c>
      <c r="W126" s="158"/>
      <c r="X126" s="158" t="s">
        <v>126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130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5">
      <c r="A127" s="155"/>
      <c r="B127" s="156"/>
      <c r="C127" s="186" t="s">
        <v>283</v>
      </c>
      <c r="D127" s="160"/>
      <c r="E127" s="161">
        <v>21.84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136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5">
      <c r="A128" s="155"/>
      <c r="B128" s="156"/>
      <c r="C128" s="186" t="s">
        <v>284</v>
      </c>
      <c r="D128" s="160"/>
      <c r="E128" s="161">
        <v>18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136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5">
      <c r="A129" s="169">
        <v>46</v>
      </c>
      <c r="B129" s="170" t="s">
        <v>285</v>
      </c>
      <c r="C129" s="185" t="s">
        <v>286</v>
      </c>
      <c r="D129" s="171" t="s">
        <v>156</v>
      </c>
      <c r="E129" s="172">
        <v>47.522500000000001</v>
      </c>
      <c r="F129" s="173"/>
      <c r="G129" s="174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21</v>
      </c>
      <c r="M129" s="158">
        <f>G129*(1+L129/100)</f>
        <v>0</v>
      </c>
      <c r="N129" s="158">
        <v>0</v>
      </c>
      <c r="O129" s="158">
        <f>ROUND(E129*N129,2)</f>
        <v>0</v>
      </c>
      <c r="P129" s="158">
        <v>1E-3</v>
      </c>
      <c r="Q129" s="158">
        <f>ROUND(E129*P129,2)</f>
        <v>0.05</v>
      </c>
      <c r="R129" s="158"/>
      <c r="S129" s="158" t="s">
        <v>134</v>
      </c>
      <c r="T129" s="158" t="s">
        <v>134</v>
      </c>
      <c r="U129" s="158">
        <v>0.26</v>
      </c>
      <c r="V129" s="158">
        <f>ROUND(E129*U129,2)</f>
        <v>12.36</v>
      </c>
      <c r="W129" s="158"/>
      <c r="X129" s="158" t="s">
        <v>126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287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5">
      <c r="A130" s="155"/>
      <c r="B130" s="156"/>
      <c r="C130" s="186" t="s">
        <v>229</v>
      </c>
      <c r="D130" s="160"/>
      <c r="E130" s="161">
        <v>47.522500000000001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136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5">
      <c r="A131" s="175">
        <v>47</v>
      </c>
      <c r="B131" s="176" t="s">
        <v>288</v>
      </c>
      <c r="C131" s="184" t="s">
        <v>289</v>
      </c>
      <c r="D131" s="177" t="s">
        <v>144</v>
      </c>
      <c r="E131" s="178">
        <v>1</v>
      </c>
      <c r="F131" s="179"/>
      <c r="G131" s="180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21</v>
      </c>
      <c r="M131" s="158">
        <f>G131*(1+L131/100)</f>
        <v>0</v>
      </c>
      <c r="N131" s="158">
        <v>0</v>
      </c>
      <c r="O131" s="158">
        <f>ROUND(E131*N131,2)</f>
        <v>0</v>
      </c>
      <c r="P131" s="158">
        <v>0</v>
      </c>
      <c r="Q131" s="158">
        <f>ROUND(E131*P131,2)</f>
        <v>0</v>
      </c>
      <c r="R131" s="158"/>
      <c r="S131" s="158" t="s">
        <v>124</v>
      </c>
      <c r="T131" s="158" t="s">
        <v>125</v>
      </c>
      <c r="U131" s="158">
        <v>0</v>
      </c>
      <c r="V131" s="158">
        <f>ROUND(E131*U131,2)</f>
        <v>0</v>
      </c>
      <c r="W131" s="158"/>
      <c r="X131" s="158" t="s">
        <v>126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127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13" x14ac:dyDescent="0.25">
      <c r="A132" s="163" t="s">
        <v>119</v>
      </c>
      <c r="B132" s="164" t="s">
        <v>71</v>
      </c>
      <c r="C132" s="183" t="s">
        <v>72</v>
      </c>
      <c r="D132" s="165"/>
      <c r="E132" s="166"/>
      <c r="F132" s="167"/>
      <c r="G132" s="168">
        <f>SUMIF(AG133:AG133,"&lt;&gt;NOR",G133:G133)</f>
        <v>0</v>
      </c>
      <c r="H132" s="162"/>
      <c r="I132" s="162">
        <f>SUM(I133:I133)</f>
        <v>0</v>
      </c>
      <c r="J132" s="162"/>
      <c r="K132" s="162">
        <f>SUM(K133:K133)</f>
        <v>0</v>
      </c>
      <c r="L132" s="162"/>
      <c r="M132" s="162">
        <f>SUM(M133:M133)</f>
        <v>0</v>
      </c>
      <c r="N132" s="162"/>
      <c r="O132" s="162">
        <f>SUM(O133:O133)</f>
        <v>0</v>
      </c>
      <c r="P132" s="162"/>
      <c r="Q132" s="162">
        <f>SUM(Q133:Q133)</f>
        <v>0</v>
      </c>
      <c r="R132" s="162"/>
      <c r="S132" s="162"/>
      <c r="T132" s="162"/>
      <c r="U132" s="162"/>
      <c r="V132" s="162">
        <f>SUM(V133:V133)</f>
        <v>28.24</v>
      </c>
      <c r="W132" s="162"/>
      <c r="X132" s="162"/>
      <c r="AG132" t="s">
        <v>120</v>
      </c>
    </row>
    <row r="133" spans="1:60" outlineLevel="1" x14ac:dyDescent="0.25">
      <c r="A133" s="175">
        <v>48</v>
      </c>
      <c r="B133" s="176" t="s">
        <v>290</v>
      </c>
      <c r="C133" s="184" t="s">
        <v>291</v>
      </c>
      <c r="D133" s="177" t="s">
        <v>152</v>
      </c>
      <c r="E133" s="178">
        <v>13.449759999999999</v>
      </c>
      <c r="F133" s="179"/>
      <c r="G133" s="180">
        <f>ROUND(E133*F133,2)</f>
        <v>0</v>
      </c>
      <c r="H133" s="159"/>
      <c r="I133" s="158">
        <f>ROUND(E133*H133,2)</f>
        <v>0</v>
      </c>
      <c r="J133" s="159"/>
      <c r="K133" s="158">
        <f>ROUND(E133*J133,2)</f>
        <v>0</v>
      </c>
      <c r="L133" s="158">
        <v>21</v>
      </c>
      <c r="M133" s="158">
        <f>G133*(1+L133/100)</f>
        <v>0</v>
      </c>
      <c r="N133" s="158">
        <v>0</v>
      </c>
      <c r="O133" s="158">
        <f>ROUND(E133*N133,2)</f>
        <v>0</v>
      </c>
      <c r="P133" s="158">
        <v>0</v>
      </c>
      <c r="Q133" s="158">
        <f>ROUND(E133*P133,2)</f>
        <v>0</v>
      </c>
      <c r="R133" s="158"/>
      <c r="S133" s="158" t="s">
        <v>134</v>
      </c>
      <c r="T133" s="158" t="s">
        <v>134</v>
      </c>
      <c r="U133" s="158">
        <v>2.1</v>
      </c>
      <c r="V133" s="158">
        <f>ROUND(E133*U133,2)</f>
        <v>28.24</v>
      </c>
      <c r="W133" s="158"/>
      <c r="X133" s="158" t="s">
        <v>292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293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13" x14ac:dyDescent="0.25">
      <c r="A134" s="163" t="s">
        <v>119</v>
      </c>
      <c r="B134" s="164" t="s">
        <v>73</v>
      </c>
      <c r="C134" s="183" t="s">
        <v>74</v>
      </c>
      <c r="D134" s="165"/>
      <c r="E134" s="166"/>
      <c r="F134" s="167"/>
      <c r="G134" s="168">
        <f>SUMIF(AG135:AG161,"&lt;&gt;NOR",G135:G161)</f>
        <v>0</v>
      </c>
      <c r="H134" s="162"/>
      <c r="I134" s="162">
        <f>SUM(I135:I161)</f>
        <v>0</v>
      </c>
      <c r="J134" s="162"/>
      <c r="K134" s="162">
        <f>SUM(K135:K161)</f>
        <v>0</v>
      </c>
      <c r="L134" s="162"/>
      <c r="M134" s="162">
        <f>SUM(M135:M161)</f>
        <v>0</v>
      </c>
      <c r="N134" s="162"/>
      <c r="O134" s="162">
        <f>SUM(O135:O161)</f>
        <v>0.55000000000000004</v>
      </c>
      <c r="P134" s="162"/>
      <c r="Q134" s="162">
        <f>SUM(Q135:Q161)</f>
        <v>0</v>
      </c>
      <c r="R134" s="162"/>
      <c r="S134" s="162"/>
      <c r="T134" s="162"/>
      <c r="U134" s="162"/>
      <c r="V134" s="162">
        <f>SUM(V135:V161)</f>
        <v>76.91</v>
      </c>
      <c r="W134" s="162"/>
      <c r="X134" s="162"/>
      <c r="AG134" t="s">
        <v>120</v>
      </c>
    </row>
    <row r="135" spans="1:60" outlineLevel="1" x14ac:dyDescent="0.25">
      <c r="A135" s="175">
        <v>49</v>
      </c>
      <c r="B135" s="176" t="s">
        <v>294</v>
      </c>
      <c r="C135" s="184" t="s">
        <v>295</v>
      </c>
      <c r="D135" s="177" t="s">
        <v>156</v>
      </c>
      <c r="E135" s="178">
        <v>140.33099999999999</v>
      </c>
      <c r="F135" s="179"/>
      <c r="G135" s="180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21</v>
      </c>
      <c r="M135" s="158">
        <f>G135*(1+L135/100)</f>
        <v>0</v>
      </c>
      <c r="N135" s="158">
        <v>0</v>
      </c>
      <c r="O135" s="158">
        <f>ROUND(E135*N135,2)</f>
        <v>0</v>
      </c>
      <c r="P135" s="158">
        <v>0</v>
      </c>
      <c r="Q135" s="158">
        <f>ROUND(E135*P135,2)</f>
        <v>0</v>
      </c>
      <c r="R135" s="158"/>
      <c r="S135" s="158" t="s">
        <v>134</v>
      </c>
      <c r="T135" s="158" t="s">
        <v>134</v>
      </c>
      <c r="U135" s="158">
        <v>9.5000000000000001E-2</v>
      </c>
      <c r="V135" s="158">
        <f>ROUND(E135*U135,2)</f>
        <v>13.33</v>
      </c>
      <c r="W135" s="158"/>
      <c r="X135" s="158" t="s">
        <v>126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287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0" outlineLevel="1" x14ac:dyDescent="0.25">
      <c r="A136" s="169">
        <v>50</v>
      </c>
      <c r="B136" s="170" t="s">
        <v>296</v>
      </c>
      <c r="C136" s="185" t="s">
        <v>297</v>
      </c>
      <c r="D136" s="171" t="s">
        <v>156</v>
      </c>
      <c r="E136" s="172">
        <v>140.33125000000001</v>
      </c>
      <c r="F136" s="173"/>
      <c r="G136" s="174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21</v>
      </c>
      <c r="M136" s="158">
        <f>G136*(1+L136/100)</f>
        <v>0</v>
      </c>
      <c r="N136" s="158">
        <v>3.6800000000000001E-3</v>
      </c>
      <c r="O136" s="158">
        <f>ROUND(E136*N136,2)</f>
        <v>0.52</v>
      </c>
      <c r="P136" s="158">
        <v>0</v>
      </c>
      <c r="Q136" s="158">
        <f>ROUND(E136*P136,2)</f>
        <v>0</v>
      </c>
      <c r="R136" s="158"/>
      <c r="S136" s="158" t="s">
        <v>134</v>
      </c>
      <c r="T136" s="158" t="s">
        <v>134</v>
      </c>
      <c r="U136" s="158">
        <v>0.39</v>
      </c>
      <c r="V136" s="158">
        <f>ROUND(E136*U136,2)</f>
        <v>54.73</v>
      </c>
      <c r="W136" s="158"/>
      <c r="X136" s="158" t="s">
        <v>126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287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5">
      <c r="A137" s="155"/>
      <c r="B137" s="156"/>
      <c r="C137" s="186" t="s">
        <v>298</v>
      </c>
      <c r="D137" s="160"/>
      <c r="E137" s="161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136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5">
      <c r="A138" s="155"/>
      <c r="B138" s="156"/>
      <c r="C138" s="186" t="s">
        <v>243</v>
      </c>
      <c r="D138" s="160"/>
      <c r="E138" s="161">
        <v>46.506250000000001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136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5">
      <c r="A139" s="155"/>
      <c r="B139" s="156"/>
      <c r="C139" s="186" t="s">
        <v>299</v>
      </c>
      <c r="D139" s="160"/>
      <c r="E139" s="161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136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5">
      <c r="A140" s="155"/>
      <c r="B140" s="156"/>
      <c r="C140" s="186" t="s">
        <v>300</v>
      </c>
      <c r="D140" s="160"/>
      <c r="E140" s="161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136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5">
      <c r="A141" s="155"/>
      <c r="B141" s="156"/>
      <c r="C141" s="186" t="s">
        <v>301</v>
      </c>
      <c r="D141" s="160"/>
      <c r="E141" s="161">
        <v>0.67500000000000004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136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5">
      <c r="A142" s="155"/>
      <c r="B142" s="156"/>
      <c r="C142" s="186" t="s">
        <v>302</v>
      </c>
      <c r="D142" s="160"/>
      <c r="E142" s="161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136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5">
      <c r="A143" s="155"/>
      <c r="B143" s="156"/>
      <c r="C143" s="186" t="s">
        <v>303</v>
      </c>
      <c r="D143" s="160"/>
      <c r="E143" s="161">
        <v>1.6125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136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5">
      <c r="A144" s="155"/>
      <c r="B144" s="156"/>
      <c r="C144" s="186" t="s">
        <v>304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136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5">
      <c r="A145" s="155"/>
      <c r="B145" s="156"/>
      <c r="C145" s="186" t="s">
        <v>305</v>
      </c>
      <c r="D145" s="160"/>
      <c r="E145" s="161">
        <v>1.0874999999999999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136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5">
      <c r="A146" s="155"/>
      <c r="B146" s="156"/>
      <c r="C146" s="186" t="s">
        <v>306</v>
      </c>
      <c r="D146" s="160"/>
      <c r="E146" s="161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136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5">
      <c r="A147" s="155"/>
      <c r="B147" s="156"/>
      <c r="C147" s="186" t="s">
        <v>307</v>
      </c>
      <c r="D147" s="160"/>
      <c r="E147" s="161">
        <v>90.45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136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5">
      <c r="A148" s="169">
        <v>51</v>
      </c>
      <c r="B148" s="170" t="s">
        <v>308</v>
      </c>
      <c r="C148" s="185" t="s">
        <v>309</v>
      </c>
      <c r="D148" s="171" t="s">
        <v>167</v>
      </c>
      <c r="E148" s="172">
        <v>58.85</v>
      </c>
      <c r="F148" s="173"/>
      <c r="G148" s="174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21</v>
      </c>
      <c r="M148" s="158">
        <f>G148*(1+L148/100)</f>
        <v>0</v>
      </c>
      <c r="N148" s="158">
        <v>3.2000000000000003E-4</v>
      </c>
      <c r="O148" s="158">
        <f>ROUND(E148*N148,2)</f>
        <v>0.02</v>
      </c>
      <c r="P148" s="158">
        <v>0</v>
      </c>
      <c r="Q148" s="158">
        <f>ROUND(E148*P148,2)</f>
        <v>0</v>
      </c>
      <c r="R148" s="158"/>
      <c r="S148" s="158" t="s">
        <v>134</v>
      </c>
      <c r="T148" s="158" t="s">
        <v>134</v>
      </c>
      <c r="U148" s="158">
        <v>0.11</v>
      </c>
      <c r="V148" s="158">
        <f>ROUND(E148*U148,2)</f>
        <v>6.47</v>
      </c>
      <c r="W148" s="158"/>
      <c r="X148" s="158" t="s">
        <v>126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287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5">
      <c r="A149" s="155"/>
      <c r="B149" s="156"/>
      <c r="C149" s="186" t="s">
        <v>298</v>
      </c>
      <c r="D149" s="160"/>
      <c r="E149" s="161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136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0" outlineLevel="1" x14ac:dyDescent="0.25">
      <c r="A150" s="155"/>
      <c r="B150" s="156"/>
      <c r="C150" s="186" t="s">
        <v>310</v>
      </c>
      <c r="D150" s="160"/>
      <c r="E150" s="161">
        <v>32.049999999999997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136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5">
      <c r="A151" s="155"/>
      <c r="B151" s="156"/>
      <c r="C151" s="186" t="s">
        <v>300</v>
      </c>
      <c r="D151" s="160"/>
      <c r="E151" s="161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136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5">
      <c r="A152" s="155"/>
      <c r="B152" s="156"/>
      <c r="C152" s="186" t="s">
        <v>311</v>
      </c>
      <c r="D152" s="160"/>
      <c r="E152" s="161">
        <v>4.5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136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5">
      <c r="A153" s="155"/>
      <c r="B153" s="156"/>
      <c r="C153" s="186" t="s">
        <v>302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136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5">
      <c r="A154" s="155"/>
      <c r="B154" s="156"/>
      <c r="C154" s="186" t="s">
        <v>312</v>
      </c>
      <c r="D154" s="160"/>
      <c r="E154" s="161">
        <v>10.75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136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5">
      <c r="A155" s="155"/>
      <c r="B155" s="156"/>
      <c r="C155" s="186" t="s">
        <v>304</v>
      </c>
      <c r="D155" s="160"/>
      <c r="E155" s="161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136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5">
      <c r="A156" s="155"/>
      <c r="B156" s="156"/>
      <c r="C156" s="186" t="s">
        <v>313</v>
      </c>
      <c r="D156" s="160"/>
      <c r="E156" s="161">
        <v>7.25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136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5">
      <c r="A157" s="155"/>
      <c r="B157" s="156"/>
      <c r="C157" s="186" t="s">
        <v>314</v>
      </c>
      <c r="D157" s="160"/>
      <c r="E157" s="161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136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5">
      <c r="A158" s="155"/>
      <c r="B158" s="156"/>
      <c r="C158" s="186" t="s">
        <v>315</v>
      </c>
      <c r="D158" s="160"/>
      <c r="E158" s="161">
        <v>4.3</v>
      </c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136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5">
      <c r="A159" s="169">
        <v>52</v>
      </c>
      <c r="B159" s="170" t="s">
        <v>316</v>
      </c>
      <c r="C159" s="185" t="s">
        <v>317</v>
      </c>
      <c r="D159" s="171" t="s">
        <v>144</v>
      </c>
      <c r="E159" s="172">
        <v>34</v>
      </c>
      <c r="F159" s="173"/>
      <c r="G159" s="174">
        <f>ROUND(E159*F159,2)</f>
        <v>0</v>
      </c>
      <c r="H159" s="159"/>
      <c r="I159" s="158">
        <f>ROUND(E159*H159,2)</f>
        <v>0</v>
      </c>
      <c r="J159" s="159"/>
      <c r="K159" s="158">
        <f>ROUND(E159*J159,2)</f>
        <v>0</v>
      </c>
      <c r="L159" s="158">
        <v>21</v>
      </c>
      <c r="M159" s="158">
        <f>G159*(1+L159/100)</f>
        <v>0</v>
      </c>
      <c r="N159" s="158">
        <v>4.2999999999999999E-4</v>
      </c>
      <c r="O159" s="158">
        <f>ROUND(E159*N159,2)</f>
        <v>0.01</v>
      </c>
      <c r="P159" s="158">
        <v>0</v>
      </c>
      <c r="Q159" s="158">
        <f>ROUND(E159*P159,2)</f>
        <v>0</v>
      </c>
      <c r="R159" s="158"/>
      <c r="S159" s="158" t="s">
        <v>134</v>
      </c>
      <c r="T159" s="158" t="s">
        <v>134</v>
      </c>
      <c r="U159" s="158">
        <v>7.0000000000000007E-2</v>
      </c>
      <c r="V159" s="158">
        <f>ROUND(E159*U159,2)</f>
        <v>2.38</v>
      </c>
      <c r="W159" s="158"/>
      <c r="X159" s="158" t="s">
        <v>126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287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5">
      <c r="A160" s="155"/>
      <c r="B160" s="156"/>
      <c r="C160" s="186" t="s">
        <v>318</v>
      </c>
      <c r="D160" s="160"/>
      <c r="E160" s="161">
        <v>34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136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5">
      <c r="A161" s="155">
        <v>53</v>
      </c>
      <c r="B161" s="156" t="s">
        <v>319</v>
      </c>
      <c r="C161" s="187" t="s">
        <v>320</v>
      </c>
      <c r="D161" s="157" t="s">
        <v>0</v>
      </c>
      <c r="E161" s="181"/>
      <c r="F161" s="159"/>
      <c r="G161" s="158">
        <f>ROUND(E161*F161,2)</f>
        <v>0</v>
      </c>
      <c r="H161" s="159"/>
      <c r="I161" s="158">
        <f>ROUND(E161*H161,2)</f>
        <v>0</v>
      </c>
      <c r="J161" s="159"/>
      <c r="K161" s="158">
        <f>ROUND(E161*J161,2)</f>
        <v>0</v>
      </c>
      <c r="L161" s="158">
        <v>21</v>
      </c>
      <c r="M161" s="158">
        <f>G161*(1+L161/100)</f>
        <v>0</v>
      </c>
      <c r="N161" s="158">
        <v>0</v>
      </c>
      <c r="O161" s="158">
        <f>ROUND(E161*N161,2)</f>
        <v>0</v>
      </c>
      <c r="P161" s="158">
        <v>0</v>
      </c>
      <c r="Q161" s="158">
        <f>ROUND(E161*P161,2)</f>
        <v>0</v>
      </c>
      <c r="R161" s="158"/>
      <c r="S161" s="158" t="s">
        <v>134</v>
      </c>
      <c r="T161" s="158" t="s">
        <v>134</v>
      </c>
      <c r="U161" s="158">
        <v>0</v>
      </c>
      <c r="V161" s="158">
        <f>ROUND(E161*U161,2)</f>
        <v>0</v>
      </c>
      <c r="W161" s="158"/>
      <c r="X161" s="158" t="s">
        <v>292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293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13" x14ac:dyDescent="0.25">
      <c r="A162" s="163" t="s">
        <v>119</v>
      </c>
      <c r="B162" s="164" t="s">
        <v>75</v>
      </c>
      <c r="C162" s="183" t="s">
        <v>76</v>
      </c>
      <c r="D162" s="165"/>
      <c r="E162" s="166"/>
      <c r="F162" s="167"/>
      <c r="G162" s="168">
        <f>SUMIF(AG163:AG165,"&lt;&gt;NOR",G163:G165)</f>
        <v>0</v>
      </c>
      <c r="H162" s="162"/>
      <c r="I162" s="162">
        <f>SUM(I163:I165)</f>
        <v>0</v>
      </c>
      <c r="J162" s="162"/>
      <c r="K162" s="162">
        <f>SUM(K163:K165)</f>
        <v>0</v>
      </c>
      <c r="L162" s="162"/>
      <c r="M162" s="162">
        <f>SUM(M163:M165)</f>
        <v>0</v>
      </c>
      <c r="N162" s="162"/>
      <c r="O162" s="162">
        <f>SUM(O163:O165)</f>
        <v>7.0000000000000007E-2</v>
      </c>
      <c r="P162" s="162"/>
      <c r="Q162" s="162">
        <f>SUM(Q163:Q165)</f>
        <v>0</v>
      </c>
      <c r="R162" s="162"/>
      <c r="S162" s="162"/>
      <c r="T162" s="162"/>
      <c r="U162" s="162"/>
      <c r="V162" s="162">
        <f>SUM(V163:V165)</f>
        <v>9.41</v>
      </c>
      <c r="W162" s="162"/>
      <c r="X162" s="162"/>
      <c r="AG162" t="s">
        <v>120</v>
      </c>
    </row>
    <row r="163" spans="1:60" outlineLevel="1" x14ac:dyDescent="0.25">
      <c r="A163" s="175">
        <v>54</v>
      </c>
      <c r="B163" s="176" t="s">
        <v>321</v>
      </c>
      <c r="C163" s="184" t="s">
        <v>322</v>
      </c>
      <c r="D163" s="177" t="s">
        <v>144</v>
      </c>
      <c r="E163" s="178">
        <v>1</v>
      </c>
      <c r="F163" s="179"/>
      <c r="G163" s="180">
        <f>ROUND(E163*F163,2)</f>
        <v>0</v>
      </c>
      <c r="H163" s="159"/>
      <c r="I163" s="158">
        <f>ROUND(E163*H163,2)</f>
        <v>0</v>
      </c>
      <c r="J163" s="159"/>
      <c r="K163" s="158">
        <f>ROUND(E163*J163,2)</f>
        <v>0</v>
      </c>
      <c r="L163" s="158">
        <v>21</v>
      </c>
      <c r="M163" s="158">
        <f>G163*(1+L163/100)</f>
        <v>0</v>
      </c>
      <c r="N163" s="158">
        <v>1.8669999999999999E-2</v>
      </c>
      <c r="O163" s="158">
        <f>ROUND(E163*N163,2)</f>
        <v>0.02</v>
      </c>
      <c r="P163" s="158">
        <v>0</v>
      </c>
      <c r="Q163" s="158">
        <f>ROUND(E163*P163,2)</f>
        <v>0</v>
      </c>
      <c r="R163" s="158"/>
      <c r="S163" s="158" t="s">
        <v>134</v>
      </c>
      <c r="T163" s="158" t="s">
        <v>134</v>
      </c>
      <c r="U163" s="158">
        <v>2.92136</v>
      </c>
      <c r="V163" s="158">
        <f>ROUND(E163*U163,2)</f>
        <v>2.92</v>
      </c>
      <c r="W163" s="158"/>
      <c r="X163" s="158" t="s">
        <v>218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219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5">
      <c r="A164" s="175">
        <v>55</v>
      </c>
      <c r="B164" s="176" t="s">
        <v>323</v>
      </c>
      <c r="C164" s="184" t="s">
        <v>324</v>
      </c>
      <c r="D164" s="177" t="s">
        <v>144</v>
      </c>
      <c r="E164" s="178">
        <v>2</v>
      </c>
      <c r="F164" s="179"/>
      <c r="G164" s="180">
        <f>ROUND(E164*F164,2)</f>
        <v>0</v>
      </c>
      <c r="H164" s="159"/>
      <c r="I164" s="158">
        <f>ROUND(E164*H164,2)</f>
        <v>0</v>
      </c>
      <c r="J164" s="159"/>
      <c r="K164" s="158">
        <f>ROUND(E164*J164,2)</f>
        <v>0</v>
      </c>
      <c r="L164" s="158">
        <v>21</v>
      </c>
      <c r="M164" s="158">
        <f>G164*(1+L164/100)</f>
        <v>0</v>
      </c>
      <c r="N164" s="158">
        <v>8.3000000000000001E-3</v>
      </c>
      <c r="O164" s="158">
        <f>ROUND(E164*N164,2)</f>
        <v>0.02</v>
      </c>
      <c r="P164" s="158">
        <v>0</v>
      </c>
      <c r="Q164" s="158">
        <f>ROUND(E164*P164,2)</f>
        <v>0</v>
      </c>
      <c r="R164" s="158"/>
      <c r="S164" s="158" t="s">
        <v>134</v>
      </c>
      <c r="T164" s="158" t="s">
        <v>134</v>
      </c>
      <c r="U164" s="158">
        <v>1.9204600000000001</v>
      </c>
      <c r="V164" s="158">
        <f>ROUND(E164*U164,2)</f>
        <v>3.84</v>
      </c>
      <c r="W164" s="158"/>
      <c r="X164" s="158" t="s">
        <v>218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219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5">
      <c r="A165" s="175">
        <v>56</v>
      </c>
      <c r="B165" s="176" t="s">
        <v>325</v>
      </c>
      <c r="C165" s="184" t="s">
        <v>326</v>
      </c>
      <c r="D165" s="177" t="s">
        <v>144</v>
      </c>
      <c r="E165" s="178">
        <v>1</v>
      </c>
      <c r="F165" s="179"/>
      <c r="G165" s="180">
        <f>ROUND(E165*F165,2)</f>
        <v>0</v>
      </c>
      <c r="H165" s="159"/>
      <c r="I165" s="158">
        <f>ROUND(E165*H165,2)</f>
        <v>0</v>
      </c>
      <c r="J165" s="159"/>
      <c r="K165" s="158">
        <f>ROUND(E165*J165,2)</f>
        <v>0</v>
      </c>
      <c r="L165" s="158">
        <v>21</v>
      </c>
      <c r="M165" s="158">
        <f>G165*(1+L165/100)</f>
        <v>0</v>
      </c>
      <c r="N165" s="158">
        <v>2.962E-2</v>
      </c>
      <c r="O165" s="158">
        <f>ROUND(E165*N165,2)</f>
        <v>0.03</v>
      </c>
      <c r="P165" s="158">
        <v>0</v>
      </c>
      <c r="Q165" s="158">
        <f>ROUND(E165*P165,2)</f>
        <v>0</v>
      </c>
      <c r="R165" s="158"/>
      <c r="S165" s="158" t="s">
        <v>134</v>
      </c>
      <c r="T165" s="158" t="s">
        <v>134</v>
      </c>
      <c r="U165" s="158">
        <v>2.6510899999999999</v>
      </c>
      <c r="V165" s="158">
        <f>ROUND(E165*U165,2)</f>
        <v>2.65</v>
      </c>
      <c r="W165" s="158"/>
      <c r="X165" s="158" t="s">
        <v>218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219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13" x14ac:dyDescent="0.25">
      <c r="A166" s="163" t="s">
        <v>119</v>
      </c>
      <c r="B166" s="164" t="s">
        <v>77</v>
      </c>
      <c r="C166" s="183" t="s">
        <v>78</v>
      </c>
      <c r="D166" s="165"/>
      <c r="E166" s="166"/>
      <c r="F166" s="167"/>
      <c r="G166" s="168">
        <f>SUMIF(AG167:AG169,"&lt;&gt;NOR",G167:G169)</f>
        <v>0</v>
      </c>
      <c r="H166" s="162"/>
      <c r="I166" s="162">
        <f>SUM(I167:I169)</f>
        <v>0</v>
      </c>
      <c r="J166" s="162"/>
      <c r="K166" s="162">
        <f>SUM(K167:K169)</f>
        <v>0</v>
      </c>
      <c r="L166" s="162"/>
      <c r="M166" s="162">
        <f>SUM(M167:M169)</f>
        <v>0</v>
      </c>
      <c r="N166" s="162"/>
      <c r="O166" s="162">
        <f>SUM(O167:O169)</f>
        <v>0</v>
      </c>
      <c r="P166" s="162"/>
      <c r="Q166" s="162">
        <f>SUM(Q167:Q169)</f>
        <v>0</v>
      </c>
      <c r="R166" s="162"/>
      <c r="S166" s="162"/>
      <c r="T166" s="162"/>
      <c r="U166" s="162"/>
      <c r="V166" s="162">
        <f>SUM(V167:V169)</f>
        <v>0</v>
      </c>
      <c r="W166" s="162"/>
      <c r="X166" s="162"/>
      <c r="AG166" t="s">
        <v>120</v>
      </c>
    </row>
    <row r="167" spans="1:60" outlineLevel="1" x14ac:dyDescent="0.25">
      <c r="A167" s="169">
        <v>57</v>
      </c>
      <c r="B167" s="170" t="s">
        <v>327</v>
      </c>
      <c r="C167" s="185" t="s">
        <v>409</v>
      </c>
      <c r="D167" s="171" t="s">
        <v>144</v>
      </c>
      <c r="E167" s="172">
        <v>2</v>
      </c>
      <c r="F167" s="173"/>
      <c r="G167" s="174">
        <f>ROUND(E167*F167,2)</f>
        <v>0</v>
      </c>
      <c r="H167" s="159"/>
      <c r="I167" s="158">
        <f>ROUND(E167*H167,2)</f>
        <v>0</v>
      </c>
      <c r="J167" s="159"/>
      <c r="K167" s="158">
        <f>ROUND(E167*J167,2)</f>
        <v>0</v>
      </c>
      <c r="L167" s="158">
        <v>21</v>
      </c>
      <c r="M167" s="158">
        <f>G167*(1+L167/100)</f>
        <v>0</v>
      </c>
      <c r="N167" s="158">
        <v>0</v>
      </c>
      <c r="O167" s="158">
        <f>ROUND(E167*N167,2)</f>
        <v>0</v>
      </c>
      <c r="P167" s="158">
        <v>0</v>
      </c>
      <c r="Q167" s="158">
        <f>ROUND(E167*P167,2)</f>
        <v>0</v>
      </c>
      <c r="R167" s="158"/>
      <c r="S167" s="158" t="s">
        <v>124</v>
      </c>
      <c r="T167" s="158" t="s">
        <v>125</v>
      </c>
      <c r="U167" s="158">
        <v>0</v>
      </c>
      <c r="V167" s="158">
        <f>ROUND(E167*U167,2)</f>
        <v>0</v>
      </c>
      <c r="W167" s="158"/>
      <c r="X167" s="158" t="s">
        <v>126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127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5">
      <c r="A168" s="169">
        <v>58</v>
      </c>
      <c r="B168" s="170" t="s">
        <v>328</v>
      </c>
      <c r="C168" s="185" t="s">
        <v>329</v>
      </c>
      <c r="D168" s="171" t="s">
        <v>144</v>
      </c>
      <c r="E168" s="172">
        <v>1</v>
      </c>
      <c r="F168" s="173"/>
      <c r="G168" s="174">
        <f>ROUND(E168*F168,2)</f>
        <v>0</v>
      </c>
      <c r="H168" s="159"/>
      <c r="I168" s="158">
        <f>ROUND(E168*H168,2)</f>
        <v>0</v>
      </c>
      <c r="J168" s="159"/>
      <c r="K168" s="158">
        <f>ROUND(E168*J168,2)</f>
        <v>0</v>
      </c>
      <c r="L168" s="158">
        <v>21</v>
      </c>
      <c r="M168" s="158">
        <f>G168*(1+L168/100)</f>
        <v>0</v>
      </c>
      <c r="N168" s="158">
        <v>0</v>
      </c>
      <c r="O168" s="158">
        <f>ROUND(E168*N168,2)</f>
        <v>0</v>
      </c>
      <c r="P168" s="158">
        <v>0</v>
      </c>
      <c r="Q168" s="158">
        <f>ROUND(E168*P168,2)</f>
        <v>0</v>
      </c>
      <c r="R168" s="158"/>
      <c r="S168" s="158" t="s">
        <v>124</v>
      </c>
      <c r="T168" s="158" t="s">
        <v>125</v>
      </c>
      <c r="U168" s="158">
        <v>0</v>
      </c>
      <c r="V168" s="158">
        <f>ROUND(E168*U168,2)</f>
        <v>0</v>
      </c>
      <c r="W168" s="158"/>
      <c r="X168" s="158" t="s">
        <v>126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127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5">
      <c r="A169" s="155">
        <v>60</v>
      </c>
      <c r="B169" s="156" t="s">
        <v>330</v>
      </c>
      <c r="C169" s="187" t="s">
        <v>331</v>
      </c>
      <c r="D169" s="157" t="s">
        <v>0</v>
      </c>
      <c r="E169" s="181"/>
      <c r="F169" s="159"/>
      <c r="G169" s="158">
        <f>ROUND(E169*F169,2)</f>
        <v>0</v>
      </c>
      <c r="H169" s="159"/>
      <c r="I169" s="158">
        <f>ROUND(E169*H169,2)</f>
        <v>0</v>
      </c>
      <c r="J169" s="159"/>
      <c r="K169" s="158">
        <f>ROUND(E169*J169,2)</f>
        <v>0</v>
      </c>
      <c r="L169" s="158">
        <v>21</v>
      </c>
      <c r="M169" s="158">
        <f>G169*(1+L169/100)</f>
        <v>0</v>
      </c>
      <c r="N169" s="158">
        <v>0</v>
      </c>
      <c r="O169" s="158">
        <f>ROUND(E169*N169,2)</f>
        <v>0</v>
      </c>
      <c r="P169" s="158">
        <v>0</v>
      </c>
      <c r="Q169" s="158">
        <f>ROUND(E169*P169,2)</f>
        <v>0</v>
      </c>
      <c r="R169" s="158"/>
      <c r="S169" s="158" t="s">
        <v>134</v>
      </c>
      <c r="T169" s="158" t="s">
        <v>134</v>
      </c>
      <c r="U169" s="158">
        <v>0</v>
      </c>
      <c r="V169" s="158">
        <f>ROUND(E169*U169,2)</f>
        <v>0</v>
      </c>
      <c r="W169" s="158"/>
      <c r="X169" s="158" t="s">
        <v>292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293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13" x14ac:dyDescent="0.25">
      <c r="A170" s="163" t="s">
        <v>119</v>
      </c>
      <c r="B170" s="164" t="s">
        <v>79</v>
      </c>
      <c r="C170" s="183" t="s">
        <v>80</v>
      </c>
      <c r="D170" s="165"/>
      <c r="E170" s="166"/>
      <c r="F170" s="167"/>
      <c r="G170" s="168">
        <f>SUMIF(AG171:AG173,"&lt;&gt;NOR",G171:G173)</f>
        <v>0</v>
      </c>
      <c r="H170" s="162"/>
      <c r="I170" s="162">
        <f>SUM(I171:I173)</f>
        <v>0</v>
      </c>
      <c r="J170" s="162"/>
      <c r="K170" s="162">
        <f>SUM(K171:K173)</f>
        <v>0</v>
      </c>
      <c r="L170" s="162"/>
      <c r="M170" s="162">
        <f>SUM(M171:M173)</f>
        <v>0</v>
      </c>
      <c r="N170" s="162"/>
      <c r="O170" s="162">
        <f>SUM(O171:O173)</f>
        <v>0</v>
      </c>
      <c r="P170" s="162"/>
      <c r="Q170" s="162">
        <f>SUM(Q171:Q173)</f>
        <v>0.25</v>
      </c>
      <c r="R170" s="162"/>
      <c r="S170" s="162"/>
      <c r="T170" s="162"/>
      <c r="U170" s="162"/>
      <c r="V170" s="162">
        <f>SUM(V171:V173)</f>
        <v>21.599999999999998</v>
      </c>
      <c r="W170" s="162"/>
      <c r="X170" s="162"/>
      <c r="AG170" t="s">
        <v>120</v>
      </c>
    </row>
    <row r="171" spans="1:60" outlineLevel="1" x14ac:dyDescent="0.25">
      <c r="A171" s="169">
        <v>61</v>
      </c>
      <c r="B171" s="170" t="s">
        <v>332</v>
      </c>
      <c r="C171" s="185" t="s">
        <v>333</v>
      </c>
      <c r="D171" s="171" t="s">
        <v>156</v>
      </c>
      <c r="E171" s="172">
        <v>35.402500000000003</v>
      </c>
      <c r="F171" s="173"/>
      <c r="G171" s="174">
        <f>ROUND(E171*F171,2)</f>
        <v>0</v>
      </c>
      <c r="H171" s="159"/>
      <c r="I171" s="158">
        <f>ROUND(E171*H171,2)</f>
        <v>0</v>
      </c>
      <c r="J171" s="159"/>
      <c r="K171" s="158">
        <f>ROUND(E171*J171,2)</f>
        <v>0</v>
      </c>
      <c r="L171" s="158">
        <v>21</v>
      </c>
      <c r="M171" s="158">
        <f>G171*(1+L171/100)</f>
        <v>0</v>
      </c>
      <c r="N171" s="158">
        <v>0</v>
      </c>
      <c r="O171" s="158">
        <f>ROUND(E171*N171,2)</f>
        <v>0</v>
      </c>
      <c r="P171" s="158">
        <v>5.0000000000000001E-3</v>
      </c>
      <c r="Q171" s="158">
        <f>ROUND(E171*P171,2)</f>
        <v>0.18</v>
      </c>
      <c r="R171" s="158"/>
      <c r="S171" s="158" t="s">
        <v>134</v>
      </c>
      <c r="T171" s="158" t="s">
        <v>134</v>
      </c>
      <c r="U171" s="158">
        <v>0.51</v>
      </c>
      <c r="V171" s="158">
        <f>ROUND(E171*U171,2)</f>
        <v>18.059999999999999</v>
      </c>
      <c r="W171" s="158"/>
      <c r="X171" s="158" t="s">
        <v>126</v>
      </c>
      <c r="Y171" s="148"/>
      <c r="Z171" s="148"/>
      <c r="AA171" s="148"/>
      <c r="AB171" s="148"/>
      <c r="AC171" s="148"/>
      <c r="AD171" s="148"/>
      <c r="AE171" s="148"/>
      <c r="AF171" s="148"/>
      <c r="AG171" s="148" t="s">
        <v>127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5">
      <c r="A172" s="155"/>
      <c r="B172" s="156"/>
      <c r="C172" s="186" t="s">
        <v>334</v>
      </c>
      <c r="D172" s="160"/>
      <c r="E172" s="161">
        <v>35.402500000000003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136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5">
      <c r="A173" s="175">
        <v>62</v>
      </c>
      <c r="B173" s="176" t="s">
        <v>335</v>
      </c>
      <c r="C173" s="184" t="s">
        <v>336</v>
      </c>
      <c r="D173" s="177" t="s">
        <v>156</v>
      </c>
      <c r="E173" s="178">
        <v>35.402500000000003</v>
      </c>
      <c r="F173" s="179"/>
      <c r="G173" s="180">
        <f>ROUND(E173*F173,2)</f>
        <v>0</v>
      </c>
      <c r="H173" s="159"/>
      <c r="I173" s="158">
        <f>ROUND(E173*H173,2)</f>
        <v>0</v>
      </c>
      <c r="J173" s="159"/>
      <c r="K173" s="158">
        <f>ROUND(E173*J173,2)</f>
        <v>0</v>
      </c>
      <c r="L173" s="158">
        <v>21</v>
      </c>
      <c r="M173" s="158">
        <f>G173*(1+L173/100)</f>
        <v>0</v>
      </c>
      <c r="N173" s="158">
        <v>0</v>
      </c>
      <c r="O173" s="158">
        <f>ROUND(E173*N173,2)</f>
        <v>0</v>
      </c>
      <c r="P173" s="158">
        <v>2E-3</v>
      </c>
      <c r="Q173" s="158">
        <f>ROUND(E173*P173,2)</f>
        <v>7.0000000000000007E-2</v>
      </c>
      <c r="R173" s="158"/>
      <c r="S173" s="158" t="s">
        <v>134</v>
      </c>
      <c r="T173" s="158" t="s">
        <v>134</v>
      </c>
      <c r="U173" s="158">
        <v>0.1</v>
      </c>
      <c r="V173" s="158">
        <f>ROUND(E173*U173,2)</f>
        <v>3.54</v>
      </c>
      <c r="W173" s="158"/>
      <c r="X173" s="158" t="s">
        <v>126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127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13" x14ac:dyDescent="0.25">
      <c r="A174" s="163" t="s">
        <v>119</v>
      </c>
      <c r="B174" s="164" t="s">
        <v>81</v>
      </c>
      <c r="C174" s="183" t="s">
        <v>82</v>
      </c>
      <c r="D174" s="165"/>
      <c r="E174" s="166"/>
      <c r="F174" s="167"/>
      <c r="G174" s="168">
        <f>SUMIF(AG175:AG199,"&lt;&gt;NOR",G175:G199)</f>
        <v>0</v>
      </c>
      <c r="H174" s="162"/>
      <c r="I174" s="162">
        <f>SUM(I175:I199)</f>
        <v>0</v>
      </c>
      <c r="J174" s="162"/>
      <c r="K174" s="162">
        <f>SUM(K175:K199)</f>
        <v>0</v>
      </c>
      <c r="L174" s="162"/>
      <c r="M174" s="162">
        <f>SUM(M175:M199)</f>
        <v>0</v>
      </c>
      <c r="N174" s="162"/>
      <c r="O174" s="162">
        <f>SUM(O175:O199)</f>
        <v>0.19</v>
      </c>
      <c r="P174" s="162"/>
      <c r="Q174" s="162">
        <f>SUM(Q175:Q199)</f>
        <v>0</v>
      </c>
      <c r="R174" s="162"/>
      <c r="S174" s="162"/>
      <c r="T174" s="162"/>
      <c r="U174" s="162"/>
      <c r="V174" s="162">
        <f>SUM(V175:V199)</f>
        <v>40.339999999999996</v>
      </c>
      <c r="W174" s="162"/>
      <c r="X174" s="162"/>
      <c r="AG174" t="s">
        <v>120</v>
      </c>
    </row>
    <row r="175" spans="1:60" outlineLevel="1" x14ac:dyDescent="0.25">
      <c r="A175" s="169">
        <v>63</v>
      </c>
      <c r="B175" s="170" t="s">
        <v>337</v>
      </c>
      <c r="C175" s="185" t="s">
        <v>338</v>
      </c>
      <c r="D175" s="171" t="s">
        <v>156</v>
      </c>
      <c r="E175" s="172">
        <v>35.200000000000003</v>
      </c>
      <c r="F175" s="173"/>
      <c r="G175" s="174">
        <f>ROUND(E175*F175,2)</f>
        <v>0</v>
      </c>
      <c r="H175" s="159"/>
      <c r="I175" s="158">
        <f>ROUND(E175*H175,2)</f>
        <v>0</v>
      </c>
      <c r="J175" s="159"/>
      <c r="K175" s="158">
        <f>ROUND(E175*J175,2)</f>
        <v>0</v>
      </c>
      <c r="L175" s="158">
        <v>21</v>
      </c>
      <c r="M175" s="158">
        <f>G175*(1+L175/100)</f>
        <v>0</v>
      </c>
      <c r="N175" s="158">
        <v>2.1000000000000001E-4</v>
      </c>
      <c r="O175" s="158">
        <f>ROUND(E175*N175,2)</f>
        <v>0.01</v>
      </c>
      <c r="P175" s="158">
        <v>0</v>
      </c>
      <c r="Q175" s="158">
        <f>ROUND(E175*P175,2)</f>
        <v>0</v>
      </c>
      <c r="R175" s="158"/>
      <c r="S175" s="158" t="s">
        <v>134</v>
      </c>
      <c r="T175" s="158" t="s">
        <v>134</v>
      </c>
      <c r="U175" s="158">
        <v>0.05</v>
      </c>
      <c r="V175" s="158">
        <f>ROUND(E175*U175,2)</f>
        <v>1.76</v>
      </c>
      <c r="W175" s="158"/>
      <c r="X175" s="158" t="s">
        <v>126</v>
      </c>
      <c r="Y175" s="148"/>
      <c r="Z175" s="148"/>
      <c r="AA175" s="148"/>
      <c r="AB175" s="148"/>
      <c r="AC175" s="148"/>
      <c r="AD175" s="148"/>
      <c r="AE175" s="148"/>
      <c r="AF175" s="148"/>
      <c r="AG175" s="148" t="s">
        <v>287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5">
      <c r="A176" s="155"/>
      <c r="B176" s="156"/>
      <c r="C176" s="186" t="s">
        <v>339</v>
      </c>
      <c r="D176" s="160"/>
      <c r="E176" s="161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136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5">
      <c r="A177" s="155"/>
      <c r="B177" s="156"/>
      <c r="C177" s="186" t="s">
        <v>340</v>
      </c>
      <c r="D177" s="160"/>
      <c r="E177" s="161">
        <v>0.45</v>
      </c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136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5">
      <c r="A178" s="155"/>
      <c r="B178" s="156"/>
      <c r="C178" s="186" t="s">
        <v>341</v>
      </c>
      <c r="D178" s="160"/>
      <c r="E178" s="161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136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5">
      <c r="A179" s="155"/>
      <c r="B179" s="156"/>
      <c r="C179" s="186" t="s">
        <v>238</v>
      </c>
      <c r="D179" s="160"/>
      <c r="E179" s="161">
        <v>34.75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136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ht="20" outlineLevel="1" x14ac:dyDescent="0.25">
      <c r="A180" s="169">
        <v>64</v>
      </c>
      <c r="B180" s="170" t="s">
        <v>342</v>
      </c>
      <c r="C180" s="185" t="s">
        <v>343</v>
      </c>
      <c r="D180" s="171" t="s">
        <v>167</v>
      </c>
      <c r="E180" s="172">
        <v>4.5</v>
      </c>
      <c r="F180" s="173"/>
      <c r="G180" s="174">
        <f>ROUND(E180*F180,2)</f>
        <v>0</v>
      </c>
      <c r="H180" s="159"/>
      <c r="I180" s="158">
        <f>ROUND(E180*H180,2)</f>
        <v>0</v>
      </c>
      <c r="J180" s="159"/>
      <c r="K180" s="158">
        <f>ROUND(E180*J180,2)</f>
        <v>0</v>
      </c>
      <c r="L180" s="158">
        <v>21</v>
      </c>
      <c r="M180" s="158">
        <f>G180*(1+L180/100)</f>
        <v>0</v>
      </c>
      <c r="N180" s="158">
        <v>5.1000000000000004E-4</v>
      </c>
      <c r="O180" s="158">
        <f>ROUND(E180*N180,2)</f>
        <v>0</v>
      </c>
      <c r="P180" s="158">
        <v>0</v>
      </c>
      <c r="Q180" s="158">
        <f>ROUND(E180*P180,2)</f>
        <v>0</v>
      </c>
      <c r="R180" s="158"/>
      <c r="S180" s="158" t="s">
        <v>134</v>
      </c>
      <c r="T180" s="158" t="s">
        <v>134</v>
      </c>
      <c r="U180" s="158">
        <v>0.23599999999999999</v>
      </c>
      <c r="V180" s="158">
        <f>ROUND(E180*U180,2)</f>
        <v>1.06</v>
      </c>
      <c r="W180" s="158"/>
      <c r="X180" s="158" t="s">
        <v>126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287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5">
      <c r="A181" s="155"/>
      <c r="B181" s="156"/>
      <c r="C181" s="186" t="s">
        <v>300</v>
      </c>
      <c r="D181" s="160"/>
      <c r="E181" s="161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136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5">
      <c r="A182" s="155"/>
      <c r="B182" s="156"/>
      <c r="C182" s="186" t="s">
        <v>344</v>
      </c>
      <c r="D182" s="160"/>
      <c r="E182" s="161">
        <v>4.5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136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5">
      <c r="A183" s="169">
        <v>65</v>
      </c>
      <c r="B183" s="170" t="s">
        <v>345</v>
      </c>
      <c r="C183" s="185" t="s">
        <v>346</v>
      </c>
      <c r="D183" s="171" t="s">
        <v>167</v>
      </c>
      <c r="E183" s="172">
        <v>4.5</v>
      </c>
      <c r="F183" s="173"/>
      <c r="G183" s="174">
        <f>ROUND(E183*F183,2)</f>
        <v>0</v>
      </c>
      <c r="H183" s="159"/>
      <c r="I183" s="158">
        <f>ROUND(E183*H183,2)</f>
        <v>0</v>
      </c>
      <c r="J183" s="159"/>
      <c r="K183" s="158">
        <f>ROUND(E183*J183,2)</f>
        <v>0</v>
      </c>
      <c r="L183" s="158">
        <v>21</v>
      </c>
      <c r="M183" s="158">
        <f>G183*(1+L183/100)</f>
        <v>0</v>
      </c>
      <c r="N183" s="158">
        <v>0</v>
      </c>
      <c r="O183" s="158">
        <f>ROUND(E183*N183,2)</f>
        <v>0</v>
      </c>
      <c r="P183" s="158">
        <v>0</v>
      </c>
      <c r="Q183" s="158">
        <f>ROUND(E183*P183,2)</f>
        <v>0</v>
      </c>
      <c r="R183" s="158"/>
      <c r="S183" s="158" t="s">
        <v>134</v>
      </c>
      <c r="T183" s="158" t="s">
        <v>134</v>
      </c>
      <c r="U183" s="158">
        <v>0.15</v>
      </c>
      <c r="V183" s="158">
        <f>ROUND(E183*U183,2)</f>
        <v>0.68</v>
      </c>
      <c r="W183" s="158"/>
      <c r="X183" s="158" t="s">
        <v>126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287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5">
      <c r="A184" s="155"/>
      <c r="B184" s="156"/>
      <c r="C184" s="186" t="s">
        <v>300</v>
      </c>
      <c r="D184" s="160"/>
      <c r="E184" s="161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136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5">
      <c r="A185" s="155"/>
      <c r="B185" s="156"/>
      <c r="C185" s="186" t="s">
        <v>344</v>
      </c>
      <c r="D185" s="160"/>
      <c r="E185" s="161">
        <v>4.5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136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5">
      <c r="A186" s="169">
        <v>66</v>
      </c>
      <c r="B186" s="170" t="s">
        <v>347</v>
      </c>
      <c r="C186" s="185" t="s">
        <v>348</v>
      </c>
      <c r="D186" s="171" t="s">
        <v>167</v>
      </c>
      <c r="E186" s="172">
        <v>40.85</v>
      </c>
      <c r="F186" s="173"/>
      <c r="G186" s="174">
        <f>ROUND(E186*F186,2)</f>
        <v>0</v>
      </c>
      <c r="H186" s="159"/>
      <c r="I186" s="158">
        <f>ROUND(E186*H186,2)</f>
        <v>0</v>
      </c>
      <c r="J186" s="159"/>
      <c r="K186" s="158">
        <f>ROUND(E186*J186,2)</f>
        <v>0</v>
      </c>
      <c r="L186" s="158">
        <v>21</v>
      </c>
      <c r="M186" s="158">
        <f>G186*(1+L186/100)</f>
        <v>0</v>
      </c>
      <c r="N186" s="158">
        <v>4.0000000000000003E-5</v>
      </c>
      <c r="O186" s="158">
        <f>ROUND(E186*N186,2)</f>
        <v>0</v>
      </c>
      <c r="P186" s="158">
        <v>0</v>
      </c>
      <c r="Q186" s="158">
        <f>ROUND(E186*P186,2)</f>
        <v>0</v>
      </c>
      <c r="R186" s="158"/>
      <c r="S186" s="158" t="s">
        <v>134</v>
      </c>
      <c r="T186" s="158" t="s">
        <v>134</v>
      </c>
      <c r="U186" s="158">
        <v>7.0000000000000007E-2</v>
      </c>
      <c r="V186" s="158">
        <f>ROUND(E186*U186,2)</f>
        <v>2.86</v>
      </c>
      <c r="W186" s="158"/>
      <c r="X186" s="158" t="s">
        <v>126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287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5">
      <c r="A187" s="155"/>
      <c r="B187" s="156"/>
      <c r="C187" s="186" t="s">
        <v>298</v>
      </c>
      <c r="D187" s="160"/>
      <c r="E187" s="161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136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0" outlineLevel="1" x14ac:dyDescent="0.25">
      <c r="A188" s="155"/>
      <c r="B188" s="156"/>
      <c r="C188" s="186" t="s">
        <v>310</v>
      </c>
      <c r="D188" s="160"/>
      <c r="E188" s="161">
        <v>32.049999999999997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136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5">
      <c r="A189" s="155"/>
      <c r="B189" s="156"/>
      <c r="C189" s="186" t="s">
        <v>300</v>
      </c>
      <c r="D189" s="160"/>
      <c r="E189" s="161"/>
      <c r="F189" s="158"/>
      <c r="G189" s="158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136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5">
      <c r="A190" s="155"/>
      <c r="B190" s="156"/>
      <c r="C190" s="186" t="s">
        <v>311</v>
      </c>
      <c r="D190" s="160"/>
      <c r="E190" s="161">
        <v>4.5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136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5">
      <c r="A191" s="155"/>
      <c r="B191" s="156"/>
      <c r="C191" s="186" t="s">
        <v>314</v>
      </c>
      <c r="D191" s="160"/>
      <c r="E191" s="161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136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5">
      <c r="A192" s="155"/>
      <c r="B192" s="156"/>
      <c r="C192" s="186" t="s">
        <v>315</v>
      </c>
      <c r="D192" s="160"/>
      <c r="E192" s="161">
        <v>4.3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136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5">
      <c r="A193" s="169">
        <v>67</v>
      </c>
      <c r="B193" s="170" t="s">
        <v>349</v>
      </c>
      <c r="C193" s="185" t="s">
        <v>350</v>
      </c>
      <c r="D193" s="171" t="s">
        <v>156</v>
      </c>
      <c r="E193" s="172">
        <v>34.747500000000002</v>
      </c>
      <c r="F193" s="173"/>
      <c r="G193" s="174">
        <f>ROUND(E193*F193,2)</f>
        <v>0</v>
      </c>
      <c r="H193" s="159"/>
      <c r="I193" s="158">
        <f>ROUND(E193*H193,2)</f>
        <v>0</v>
      </c>
      <c r="J193" s="159"/>
      <c r="K193" s="158">
        <f>ROUND(E193*J193,2)</f>
        <v>0</v>
      </c>
      <c r="L193" s="158">
        <v>21</v>
      </c>
      <c r="M193" s="158">
        <f>G193*(1+L193/100)</f>
        <v>0</v>
      </c>
      <c r="N193" s="158">
        <v>5.0400000000000002E-3</v>
      </c>
      <c r="O193" s="158">
        <f>ROUND(E193*N193,2)</f>
        <v>0.18</v>
      </c>
      <c r="P193" s="158">
        <v>0</v>
      </c>
      <c r="Q193" s="158">
        <f>ROUND(E193*P193,2)</f>
        <v>0</v>
      </c>
      <c r="R193" s="158"/>
      <c r="S193" s="158" t="s">
        <v>351</v>
      </c>
      <c r="T193" s="158" t="s">
        <v>351</v>
      </c>
      <c r="U193" s="158">
        <v>0.97799999999999998</v>
      </c>
      <c r="V193" s="158">
        <f>ROUND(E193*U193,2)</f>
        <v>33.979999999999997</v>
      </c>
      <c r="W193" s="158"/>
      <c r="X193" s="158" t="s">
        <v>126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287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5">
      <c r="A194" s="155"/>
      <c r="B194" s="156"/>
      <c r="C194" s="186" t="s">
        <v>177</v>
      </c>
      <c r="D194" s="160"/>
      <c r="E194" s="161">
        <v>2.2400000000000002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136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5">
      <c r="A195" s="155"/>
      <c r="B195" s="156"/>
      <c r="C195" s="186" t="s">
        <v>178</v>
      </c>
      <c r="D195" s="160"/>
      <c r="E195" s="161">
        <v>1.44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136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5">
      <c r="A196" s="155"/>
      <c r="B196" s="156"/>
      <c r="C196" s="186" t="s">
        <v>179</v>
      </c>
      <c r="D196" s="160"/>
      <c r="E196" s="161">
        <v>31.067499999999999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136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ht="20" outlineLevel="1" x14ac:dyDescent="0.25">
      <c r="A197" s="169">
        <v>68</v>
      </c>
      <c r="B197" s="170" t="s">
        <v>352</v>
      </c>
      <c r="C197" s="185" t="s">
        <v>353</v>
      </c>
      <c r="D197" s="171" t="s">
        <v>156</v>
      </c>
      <c r="E197" s="172">
        <v>38.72</v>
      </c>
      <c r="F197" s="173"/>
      <c r="G197" s="174">
        <f>ROUND(E197*F197,2)</f>
        <v>0</v>
      </c>
      <c r="H197" s="159"/>
      <c r="I197" s="158">
        <f>ROUND(E197*H197,2)</f>
        <v>0</v>
      </c>
      <c r="J197" s="159"/>
      <c r="K197" s="158">
        <f>ROUND(E197*J197,2)</f>
        <v>0</v>
      </c>
      <c r="L197" s="158">
        <v>21</v>
      </c>
      <c r="M197" s="158">
        <f>G197*(1+L197/100)</f>
        <v>0</v>
      </c>
      <c r="N197" s="158">
        <v>0</v>
      </c>
      <c r="O197" s="158">
        <f>ROUND(E197*N197,2)</f>
        <v>0</v>
      </c>
      <c r="P197" s="158">
        <v>0</v>
      </c>
      <c r="Q197" s="158">
        <f>ROUND(E197*P197,2)</f>
        <v>0</v>
      </c>
      <c r="R197" s="158"/>
      <c r="S197" s="158" t="s">
        <v>124</v>
      </c>
      <c r="T197" s="158" t="s">
        <v>125</v>
      </c>
      <c r="U197" s="158">
        <v>0</v>
      </c>
      <c r="V197" s="158">
        <f>ROUND(E197*U197,2)</f>
        <v>0</v>
      </c>
      <c r="W197" s="158"/>
      <c r="X197" s="158" t="s">
        <v>126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130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5">
      <c r="A198" s="155"/>
      <c r="B198" s="156"/>
      <c r="C198" s="186" t="s">
        <v>354</v>
      </c>
      <c r="D198" s="160"/>
      <c r="E198" s="161">
        <v>38.72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136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5">
      <c r="A199" s="155">
        <v>69</v>
      </c>
      <c r="B199" s="156" t="s">
        <v>355</v>
      </c>
      <c r="C199" s="187" t="s">
        <v>356</v>
      </c>
      <c r="D199" s="157" t="s">
        <v>0</v>
      </c>
      <c r="E199" s="181"/>
      <c r="F199" s="159"/>
      <c r="G199" s="158">
        <f>ROUND(E199*F199,2)</f>
        <v>0</v>
      </c>
      <c r="H199" s="159"/>
      <c r="I199" s="158">
        <f>ROUND(E199*H199,2)</f>
        <v>0</v>
      </c>
      <c r="J199" s="159"/>
      <c r="K199" s="158">
        <f>ROUND(E199*J199,2)</f>
        <v>0</v>
      </c>
      <c r="L199" s="158">
        <v>21</v>
      </c>
      <c r="M199" s="158">
        <f>G199*(1+L199/100)</f>
        <v>0</v>
      </c>
      <c r="N199" s="158">
        <v>0</v>
      </c>
      <c r="O199" s="158">
        <f>ROUND(E199*N199,2)</f>
        <v>0</v>
      </c>
      <c r="P199" s="158">
        <v>0</v>
      </c>
      <c r="Q199" s="158">
        <f>ROUND(E199*P199,2)</f>
        <v>0</v>
      </c>
      <c r="R199" s="158"/>
      <c r="S199" s="158" t="s">
        <v>134</v>
      </c>
      <c r="T199" s="158" t="s">
        <v>134</v>
      </c>
      <c r="U199" s="158">
        <v>0</v>
      </c>
      <c r="V199" s="158">
        <f>ROUND(E199*U199,2)</f>
        <v>0</v>
      </c>
      <c r="W199" s="158"/>
      <c r="X199" s="158" t="s">
        <v>292</v>
      </c>
      <c r="Y199" s="148"/>
      <c r="Z199" s="148"/>
      <c r="AA199" s="148"/>
      <c r="AB199" s="148"/>
      <c r="AC199" s="148"/>
      <c r="AD199" s="148"/>
      <c r="AE199" s="148"/>
      <c r="AF199" s="148"/>
      <c r="AG199" s="148" t="s">
        <v>293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13" x14ac:dyDescent="0.25">
      <c r="A200" s="163" t="s">
        <v>119</v>
      </c>
      <c r="B200" s="164" t="s">
        <v>83</v>
      </c>
      <c r="C200" s="183" t="s">
        <v>84</v>
      </c>
      <c r="D200" s="165"/>
      <c r="E200" s="166"/>
      <c r="F200" s="167"/>
      <c r="G200" s="168">
        <f>SUMIF(AG201:AG214,"&lt;&gt;NOR",G201:G214)</f>
        <v>0</v>
      </c>
      <c r="H200" s="162"/>
      <c r="I200" s="162">
        <f>SUM(I201:I214)</f>
        <v>0</v>
      </c>
      <c r="J200" s="162"/>
      <c r="K200" s="162">
        <f>SUM(K201:K214)</f>
        <v>0</v>
      </c>
      <c r="L200" s="162"/>
      <c r="M200" s="162">
        <f>SUM(M201:M214)</f>
        <v>0</v>
      </c>
      <c r="N200" s="162"/>
      <c r="O200" s="162">
        <f>SUM(O201:O214)</f>
        <v>0.48</v>
      </c>
      <c r="P200" s="162"/>
      <c r="Q200" s="162">
        <f>SUM(Q201:Q214)</f>
        <v>0</v>
      </c>
      <c r="R200" s="162"/>
      <c r="S200" s="162"/>
      <c r="T200" s="162"/>
      <c r="U200" s="162"/>
      <c r="V200" s="162">
        <f>SUM(V201:V214)</f>
        <v>123.71999999999998</v>
      </c>
      <c r="W200" s="162"/>
      <c r="X200" s="162"/>
      <c r="AG200" t="s">
        <v>120</v>
      </c>
    </row>
    <row r="201" spans="1:60" outlineLevel="1" x14ac:dyDescent="0.25">
      <c r="A201" s="175">
        <v>70</v>
      </c>
      <c r="B201" s="176" t="s">
        <v>357</v>
      </c>
      <c r="C201" s="184" t="s">
        <v>358</v>
      </c>
      <c r="D201" s="177" t="s">
        <v>156</v>
      </c>
      <c r="E201" s="178">
        <v>90.444999999999993</v>
      </c>
      <c r="F201" s="179"/>
      <c r="G201" s="180">
        <f>ROUND(E201*F201,2)</f>
        <v>0</v>
      </c>
      <c r="H201" s="159"/>
      <c r="I201" s="158">
        <f>ROUND(E201*H201,2)</f>
        <v>0</v>
      </c>
      <c r="J201" s="159"/>
      <c r="K201" s="158">
        <f>ROUND(E201*J201,2)</f>
        <v>0</v>
      </c>
      <c r="L201" s="158">
        <v>21</v>
      </c>
      <c r="M201" s="158">
        <f>G201*(1+L201/100)</f>
        <v>0</v>
      </c>
      <c r="N201" s="158">
        <v>3.0000000000000001E-5</v>
      </c>
      <c r="O201" s="158">
        <f>ROUND(E201*N201,2)</f>
        <v>0</v>
      </c>
      <c r="P201" s="158">
        <v>0</v>
      </c>
      <c r="Q201" s="158">
        <f>ROUND(E201*P201,2)</f>
        <v>0</v>
      </c>
      <c r="R201" s="158"/>
      <c r="S201" s="158" t="s">
        <v>134</v>
      </c>
      <c r="T201" s="158" t="s">
        <v>134</v>
      </c>
      <c r="U201" s="158">
        <v>0.05</v>
      </c>
      <c r="V201" s="158">
        <f>ROUND(E201*U201,2)</f>
        <v>4.5199999999999996</v>
      </c>
      <c r="W201" s="158"/>
      <c r="X201" s="158" t="s">
        <v>126</v>
      </c>
      <c r="Y201" s="148"/>
      <c r="Z201" s="148"/>
      <c r="AA201" s="148"/>
      <c r="AB201" s="148"/>
      <c r="AC201" s="148"/>
      <c r="AD201" s="148"/>
      <c r="AE201" s="148"/>
      <c r="AF201" s="148"/>
      <c r="AG201" s="148" t="s">
        <v>130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ht="20" outlineLevel="1" x14ac:dyDescent="0.25">
      <c r="A202" s="169">
        <v>71</v>
      </c>
      <c r="B202" s="170" t="s">
        <v>359</v>
      </c>
      <c r="C202" s="185" t="s">
        <v>360</v>
      </c>
      <c r="D202" s="171" t="s">
        <v>156</v>
      </c>
      <c r="E202" s="172">
        <v>90.444999999999993</v>
      </c>
      <c r="F202" s="173"/>
      <c r="G202" s="174">
        <f>ROUND(E202*F202,2)</f>
        <v>0</v>
      </c>
      <c r="H202" s="159"/>
      <c r="I202" s="158">
        <f>ROUND(E202*H202,2)</f>
        <v>0</v>
      </c>
      <c r="J202" s="159"/>
      <c r="K202" s="158">
        <f>ROUND(E202*J202,2)</f>
        <v>0</v>
      </c>
      <c r="L202" s="158">
        <v>21</v>
      </c>
      <c r="M202" s="158">
        <f>G202*(1+L202/100)</f>
        <v>0</v>
      </c>
      <c r="N202" s="158">
        <v>5.3499999999999997E-3</v>
      </c>
      <c r="O202" s="158">
        <f>ROUND(E202*N202,2)</f>
        <v>0.48</v>
      </c>
      <c r="P202" s="158">
        <v>0</v>
      </c>
      <c r="Q202" s="158">
        <f>ROUND(E202*P202,2)</f>
        <v>0</v>
      </c>
      <c r="R202" s="158"/>
      <c r="S202" s="158" t="s">
        <v>351</v>
      </c>
      <c r="T202" s="158" t="s">
        <v>351</v>
      </c>
      <c r="U202" s="158">
        <v>1.288</v>
      </c>
      <c r="V202" s="158">
        <f>ROUND(E202*U202,2)</f>
        <v>116.49</v>
      </c>
      <c r="W202" s="158"/>
      <c r="X202" s="158" t="s">
        <v>126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287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5">
      <c r="A203" s="155"/>
      <c r="B203" s="156"/>
      <c r="C203" s="186" t="s">
        <v>203</v>
      </c>
      <c r="D203" s="160"/>
      <c r="E203" s="161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136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5">
      <c r="A204" s="155"/>
      <c r="B204" s="156"/>
      <c r="C204" s="186" t="s">
        <v>361</v>
      </c>
      <c r="D204" s="160"/>
      <c r="E204" s="161">
        <v>75.790000000000006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136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5">
      <c r="A205" s="155"/>
      <c r="B205" s="156"/>
      <c r="C205" s="186" t="s">
        <v>362</v>
      </c>
      <c r="D205" s="160"/>
      <c r="E205" s="161">
        <v>8.5500000000000007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136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5">
      <c r="A206" s="155"/>
      <c r="B206" s="156"/>
      <c r="C206" s="186" t="s">
        <v>363</v>
      </c>
      <c r="D206" s="160"/>
      <c r="E206" s="161">
        <v>-5.516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136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5">
      <c r="A207" s="155"/>
      <c r="B207" s="156"/>
      <c r="C207" s="186" t="s">
        <v>201</v>
      </c>
      <c r="D207" s="160"/>
      <c r="E207" s="161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136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5">
      <c r="A208" s="155"/>
      <c r="B208" s="156"/>
      <c r="C208" s="186" t="s">
        <v>364</v>
      </c>
      <c r="D208" s="160"/>
      <c r="E208" s="161">
        <v>13</v>
      </c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136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5">
      <c r="A209" s="155"/>
      <c r="B209" s="156"/>
      <c r="C209" s="186" t="s">
        <v>365</v>
      </c>
      <c r="D209" s="160"/>
      <c r="E209" s="161">
        <v>-1.379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136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ht="20" outlineLevel="1" x14ac:dyDescent="0.25">
      <c r="A210" s="169">
        <v>72</v>
      </c>
      <c r="B210" s="170" t="s">
        <v>366</v>
      </c>
      <c r="C210" s="185" t="s">
        <v>367</v>
      </c>
      <c r="D210" s="171" t="s">
        <v>156</v>
      </c>
      <c r="E210" s="172">
        <v>99.489500000000007</v>
      </c>
      <c r="F210" s="173"/>
      <c r="G210" s="174">
        <f>ROUND(E210*F210,2)</f>
        <v>0</v>
      </c>
      <c r="H210" s="159"/>
      <c r="I210" s="158">
        <f>ROUND(E210*H210,2)</f>
        <v>0</v>
      </c>
      <c r="J210" s="159"/>
      <c r="K210" s="158">
        <f>ROUND(E210*J210,2)</f>
        <v>0</v>
      </c>
      <c r="L210" s="158">
        <v>21</v>
      </c>
      <c r="M210" s="158">
        <f>G210*(1+L210/100)</f>
        <v>0</v>
      </c>
      <c r="N210" s="158">
        <v>0</v>
      </c>
      <c r="O210" s="158">
        <f>ROUND(E210*N210,2)</f>
        <v>0</v>
      </c>
      <c r="P210" s="158">
        <v>0</v>
      </c>
      <c r="Q210" s="158">
        <f>ROUND(E210*P210,2)</f>
        <v>0</v>
      </c>
      <c r="R210" s="158"/>
      <c r="S210" s="158" t="s">
        <v>124</v>
      </c>
      <c r="T210" s="158" t="s">
        <v>125</v>
      </c>
      <c r="U210" s="158">
        <v>0</v>
      </c>
      <c r="V210" s="158">
        <f>ROUND(E210*U210,2)</f>
        <v>0</v>
      </c>
      <c r="W210" s="158"/>
      <c r="X210" s="158" t="s">
        <v>126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130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5">
      <c r="A211" s="155"/>
      <c r="B211" s="156"/>
      <c r="C211" s="186" t="s">
        <v>368</v>
      </c>
      <c r="D211" s="160"/>
      <c r="E211" s="161">
        <v>99.489500000000007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136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5">
      <c r="A212" s="169">
        <v>73</v>
      </c>
      <c r="B212" s="170" t="s">
        <v>369</v>
      </c>
      <c r="C212" s="185" t="s">
        <v>370</v>
      </c>
      <c r="D212" s="171" t="s">
        <v>167</v>
      </c>
      <c r="E212" s="172">
        <v>22.6</v>
      </c>
      <c r="F212" s="173"/>
      <c r="G212" s="174">
        <f>ROUND(E212*F212,2)</f>
        <v>0</v>
      </c>
      <c r="H212" s="159"/>
      <c r="I212" s="158">
        <f>ROUND(E212*H212,2)</f>
        <v>0</v>
      </c>
      <c r="J212" s="159"/>
      <c r="K212" s="158">
        <f>ROUND(E212*J212,2)</f>
        <v>0</v>
      </c>
      <c r="L212" s="158">
        <v>21</v>
      </c>
      <c r="M212" s="158">
        <f>G212*(1+L212/100)</f>
        <v>0</v>
      </c>
      <c r="N212" s="158">
        <v>0</v>
      </c>
      <c r="O212" s="158">
        <f>ROUND(E212*N212,2)</f>
        <v>0</v>
      </c>
      <c r="P212" s="158">
        <v>0</v>
      </c>
      <c r="Q212" s="158">
        <f>ROUND(E212*P212,2)</f>
        <v>0</v>
      </c>
      <c r="R212" s="158"/>
      <c r="S212" s="158" t="s">
        <v>124</v>
      </c>
      <c r="T212" s="158" t="s">
        <v>125</v>
      </c>
      <c r="U212" s="158">
        <v>0.12</v>
      </c>
      <c r="V212" s="158">
        <f>ROUND(E212*U212,2)</f>
        <v>2.71</v>
      </c>
      <c r="W212" s="158"/>
      <c r="X212" s="158" t="s">
        <v>126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130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5">
      <c r="A213" s="155"/>
      <c r="B213" s="156"/>
      <c r="C213" s="186" t="s">
        <v>371</v>
      </c>
      <c r="D213" s="160"/>
      <c r="E213" s="161">
        <v>22.6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136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5">
      <c r="A214" s="155">
        <v>74</v>
      </c>
      <c r="B214" s="156" t="s">
        <v>372</v>
      </c>
      <c r="C214" s="187" t="s">
        <v>373</v>
      </c>
      <c r="D214" s="157" t="s">
        <v>0</v>
      </c>
      <c r="E214" s="181"/>
      <c r="F214" s="159"/>
      <c r="G214" s="158">
        <f>ROUND(E214*F214,2)</f>
        <v>0</v>
      </c>
      <c r="H214" s="159"/>
      <c r="I214" s="158">
        <f>ROUND(E214*H214,2)</f>
        <v>0</v>
      </c>
      <c r="J214" s="159"/>
      <c r="K214" s="158">
        <f>ROUND(E214*J214,2)</f>
        <v>0</v>
      </c>
      <c r="L214" s="158">
        <v>21</v>
      </c>
      <c r="M214" s="158">
        <f>G214*(1+L214/100)</f>
        <v>0</v>
      </c>
      <c r="N214" s="158">
        <v>0</v>
      </c>
      <c r="O214" s="158">
        <f>ROUND(E214*N214,2)</f>
        <v>0</v>
      </c>
      <c r="P214" s="158">
        <v>0</v>
      </c>
      <c r="Q214" s="158">
        <f>ROUND(E214*P214,2)</f>
        <v>0</v>
      </c>
      <c r="R214" s="158"/>
      <c r="S214" s="158" t="s">
        <v>134</v>
      </c>
      <c r="T214" s="158" t="s">
        <v>134</v>
      </c>
      <c r="U214" s="158">
        <v>0</v>
      </c>
      <c r="V214" s="158">
        <f>ROUND(E214*U214,2)</f>
        <v>0</v>
      </c>
      <c r="W214" s="158"/>
      <c r="X214" s="158" t="s">
        <v>292</v>
      </c>
      <c r="Y214" s="148"/>
      <c r="Z214" s="148"/>
      <c r="AA214" s="148"/>
      <c r="AB214" s="148"/>
      <c r="AC214" s="148"/>
      <c r="AD214" s="148"/>
      <c r="AE214" s="148"/>
      <c r="AF214" s="148"/>
      <c r="AG214" s="148" t="s">
        <v>293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ht="13" x14ac:dyDescent="0.25">
      <c r="A215" s="163" t="s">
        <v>119</v>
      </c>
      <c r="B215" s="164" t="s">
        <v>85</v>
      </c>
      <c r="C215" s="183" t="s">
        <v>86</v>
      </c>
      <c r="D215" s="165"/>
      <c r="E215" s="166"/>
      <c r="F215" s="167"/>
      <c r="G215" s="168">
        <f>SUMIF(AG216:AG219,"&lt;&gt;NOR",G216:G219)</f>
        <v>0</v>
      </c>
      <c r="H215" s="162"/>
      <c r="I215" s="162">
        <f>SUM(I216:I219)</f>
        <v>0</v>
      </c>
      <c r="J215" s="162"/>
      <c r="K215" s="162">
        <f>SUM(K216:K219)</f>
        <v>0</v>
      </c>
      <c r="L215" s="162"/>
      <c r="M215" s="162">
        <f>SUM(M216:M219)</f>
        <v>0</v>
      </c>
      <c r="N215" s="162"/>
      <c r="O215" s="162">
        <f>SUM(O216:O219)</f>
        <v>0</v>
      </c>
      <c r="P215" s="162"/>
      <c r="Q215" s="162">
        <f>SUM(Q216:Q219)</f>
        <v>0</v>
      </c>
      <c r="R215" s="162"/>
      <c r="S215" s="162"/>
      <c r="T215" s="162"/>
      <c r="U215" s="162"/>
      <c r="V215" s="162">
        <f>SUM(V216:V219)</f>
        <v>2.2400000000000002</v>
      </c>
      <c r="W215" s="162"/>
      <c r="X215" s="162"/>
      <c r="AG215" t="s">
        <v>120</v>
      </c>
    </row>
    <row r="216" spans="1:60" outlineLevel="1" x14ac:dyDescent="0.25">
      <c r="A216" s="169">
        <v>75</v>
      </c>
      <c r="B216" s="170" t="s">
        <v>374</v>
      </c>
      <c r="C216" s="185" t="s">
        <v>375</v>
      </c>
      <c r="D216" s="171" t="s">
        <v>156</v>
      </c>
      <c r="E216" s="172">
        <v>5.6079999999999997</v>
      </c>
      <c r="F216" s="173"/>
      <c r="G216" s="174">
        <f>ROUND(E216*F216,2)</f>
        <v>0</v>
      </c>
      <c r="H216" s="159"/>
      <c r="I216" s="158">
        <f>ROUND(E216*H216,2)</f>
        <v>0</v>
      </c>
      <c r="J216" s="159"/>
      <c r="K216" s="158">
        <f>ROUND(E216*J216,2)</f>
        <v>0</v>
      </c>
      <c r="L216" s="158">
        <v>21</v>
      </c>
      <c r="M216" s="158">
        <f>G216*(1+L216/100)</f>
        <v>0</v>
      </c>
      <c r="N216" s="158">
        <v>3.1E-4</v>
      </c>
      <c r="O216" s="158">
        <f>ROUND(E216*N216,2)</f>
        <v>0</v>
      </c>
      <c r="P216" s="158">
        <v>0</v>
      </c>
      <c r="Q216" s="158">
        <f>ROUND(E216*P216,2)</f>
        <v>0</v>
      </c>
      <c r="R216" s="158"/>
      <c r="S216" s="158" t="s">
        <v>134</v>
      </c>
      <c r="T216" s="158" t="s">
        <v>134</v>
      </c>
      <c r="U216" s="158">
        <v>0.4</v>
      </c>
      <c r="V216" s="158">
        <f>ROUND(E216*U216,2)</f>
        <v>2.2400000000000002</v>
      </c>
      <c r="W216" s="158"/>
      <c r="X216" s="158" t="s">
        <v>126</v>
      </c>
      <c r="Y216" s="148"/>
      <c r="Z216" s="148"/>
      <c r="AA216" s="148"/>
      <c r="AB216" s="148"/>
      <c r="AC216" s="148"/>
      <c r="AD216" s="148"/>
      <c r="AE216" s="148"/>
      <c r="AF216" s="148"/>
      <c r="AG216" s="148" t="s">
        <v>130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5">
      <c r="A217" s="155"/>
      <c r="B217" s="156"/>
      <c r="C217" s="186" t="s">
        <v>376</v>
      </c>
      <c r="D217" s="160"/>
      <c r="E217" s="161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136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5">
      <c r="A218" s="155"/>
      <c r="B218" s="156"/>
      <c r="C218" s="186" t="s">
        <v>377</v>
      </c>
      <c r="D218" s="160"/>
      <c r="E218" s="161">
        <v>1.8959999999999999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136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5">
      <c r="A219" s="155"/>
      <c r="B219" s="156"/>
      <c r="C219" s="186" t="s">
        <v>378</v>
      </c>
      <c r="D219" s="160"/>
      <c r="E219" s="161">
        <v>3.7120000000000002</v>
      </c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136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ht="13" x14ac:dyDescent="0.25">
      <c r="A220" s="163" t="s">
        <v>119</v>
      </c>
      <c r="B220" s="164" t="s">
        <v>87</v>
      </c>
      <c r="C220" s="183" t="s">
        <v>88</v>
      </c>
      <c r="D220" s="165"/>
      <c r="E220" s="166"/>
      <c r="F220" s="167"/>
      <c r="G220" s="168">
        <f>SUMIF(AG221:AG230,"&lt;&gt;NOR",G221:G230)</f>
        <v>0</v>
      </c>
      <c r="H220" s="162"/>
      <c r="I220" s="162">
        <f>SUM(I221:I230)</f>
        <v>0</v>
      </c>
      <c r="J220" s="162"/>
      <c r="K220" s="162">
        <f>SUM(K221:K230)</f>
        <v>0</v>
      </c>
      <c r="L220" s="162"/>
      <c r="M220" s="162">
        <f>SUM(M221:M230)</f>
        <v>0</v>
      </c>
      <c r="N220" s="162"/>
      <c r="O220" s="162">
        <f>SUM(O221:O230)</f>
        <v>0.02</v>
      </c>
      <c r="P220" s="162"/>
      <c r="Q220" s="162">
        <f>SUM(Q221:Q230)</f>
        <v>0</v>
      </c>
      <c r="R220" s="162"/>
      <c r="S220" s="162"/>
      <c r="T220" s="162"/>
      <c r="U220" s="162"/>
      <c r="V220" s="162">
        <f>SUM(V221:V230)</f>
        <v>11.7</v>
      </c>
      <c r="W220" s="162"/>
      <c r="X220" s="162"/>
      <c r="AG220" t="s">
        <v>120</v>
      </c>
    </row>
    <row r="221" spans="1:60" outlineLevel="1" x14ac:dyDescent="0.25">
      <c r="A221" s="175">
        <v>76</v>
      </c>
      <c r="B221" s="176" t="s">
        <v>379</v>
      </c>
      <c r="C221" s="184" t="s">
        <v>380</v>
      </c>
      <c r="D221" s="177" t="s">
        <v>156</v>
      </c>
      <c r="E221" s="178">
        <v>61.902999999999999</v>
      </c>
      <c r="F221" s="179"/>
      <c r="G221" s="180">
        <f>ROUND(E221*F221,2)</f>
        <v>0</v>
      </c>
      <c r="H221" s="159"/>
      <c r="I221" s="158">
        <f>ROUND(E221*H221,2)</f>
        <v>0</v>
      </c>
      <c r="J221" s="159"/>
      <c r="K221" s="158">
        <f>ROUND(E221*J221,2)</f>
        <v>0</v>
      </c>
      <c r="L221" s="158">
        <v>21</v>
      </c>
      <c r="M221" s="158">
        <f>G221*(1+L221/100)</f>
        <v>0</v>
      </c>
      <c r="N221" s="158">
        <v>6.9999999999999994E-5</v>
      </c>
      <c r="O221" s="158">
        <f>ROUND(E221*N221,2)</f>
        <v>0</v>
      </c>
      <c r="P221" s="158">
        <v>0</v>
      </c>
      <c r="Q221" s="158">
        <f>ROUND(E221*P221,2)</f>
        <v>0</v>
      </c>
      <c r="R221" s="158"/>
      <c r="S221" s="158" t="s">
        <v>134</v>
      </c>
      <c r="T221" s="158" t="s">
        <v>134</v>
      </c>
      <c r="U221" s="158">
        <v>3.2480000000000002E-2</v>
      </c>
      <c r="V221" s="158">
        <f>ROUND(E221*U221,2)</f>
        <v>2.0099999999999998</v>
      </c>
      <c r="W221" s="158"/>
      <c r="X221" s="158" t="s">
        <v>126</v>
      </c>
      <c r="Y221" s="148"/>
      <c r="Z221" s="148"/>
      <c r="AA221" s="148"/>
      <c r="AB221" s="148"/>
      <c r="AC221" s="148"/>
      <c r="AD221" s="148"/>
      <c r="AE221" s="148"/>
      <c r="AF221" s="148"/>
      <c r="AG221" s="148" t="s">
        <v>287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5">
      <c r="A222" s="169">
        <v>77</v>
      </c>
      <c r="B222" s="170" t="s">
        <v>381</v>
      </c>
      <c r="C222" s="185" t="s">
        <v>382</v>
      </c>
      <c r="D222" s="171" t="s">
        <v>156</v>
      </c>
      <c r="E222" s="172">
        <v>61.902999999999999</v>
      </c>
      <c r="F222" s="173"/>
      <c r="G222" s="174">
        <f>ROUND(E222*F222,2)</f>
        <v>0</v>
      </c>
      <c r="H222" s="159"/>
      <c r="I222" s="158">
        <f>ROUND(E222*H222,2)</f>
        <v>0</v>
      </c>
      <c r="J222" s="159"/>
      <c r="K222" s="158">
        <f>ROUND(E222*J222,2)</f>
        <v>0</v>
      </c>
      <c r="L222" s="158">
        <v>21</v>
      </c>
      <c r="M222" s="158">
        <f>G222*(1+L222/100)</f>
        <v>0</v>
      </c>
      <c r="N222" s="158">
        <v>1.3999999999999999E-4</v>
      </c>
      <c r="O222" s="158">
        <f>ROUND(E222*N222,2)</f>
        <v>0.01</v>
      </c>
      <c r="P222" s="158">
        <v>0</v>
      </c>
      <c r="Q222" s="158">
        <f>ROUND(E222*P222,2)</f>
        <v>0</v>
      </c>
      <c r="R222" s="158"/>
      <c r="S222" s="158" t="s">
        <v>134</v>
      </c>
      <c r="T222" s="158" t="s">
        <v>134</v>
      </c>
      <c r="U222" s="158">
        <v>0.1</v>
      </c>
      <c r="V222" s="158">
        <f>ROUND(E222*U222,2)</f>
        <v>6.19</v>
      </c>
      <c r="W222" s="158"/>
      <c r="X222" s="158" t="s">
        <v>126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287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5">
      <c r="A223" s="155"/>
      <c r="B223" s="156"/>
      <c r="C223" s="186" t="s">
        <v>300</v>
      </c>
      <c r="D223" s="160"/>
      <c r="E223" s="161"/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136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5">
      <c r="A224" s="155"/>
      <c r="B224" s="156"/>
      <c r="C224" s="186" t="s">
        <v>383</v>
      </c>
      <c r="D224" s="160"/>
      <c r="E224" s="161">
        <v>14.221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136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5">
      <c r="A225" s="155"/>
      <c r="B225" s="156"/>
      <c r="C225" s="186" t="s">
        <v>302</v>
      </c>
      <c r="D225" s="160"/>
      <c r="E225" s="161"/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136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5">
      <c r="A226" s="155"/>
      <c r="B226" s="156"/>
      <c r="C226" s="186" t="s">
        <v>384</v>
      </c>
      <c r="D226" s="160"/>
      <c r="E226" s="161">
        <v>28.390999999999998</v>
      </c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136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5">
      <c r="A227" s="155"/>
      <c r="B227" s="156"/>
      <c r="C227" s="186" t="s">
        <v>304</v>
      </c>
      <c r="D227" s="160"/>
      <c r="E227" s="161"/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136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5">
      <c r="A228" s="155"/>
      <c r="B228" s="156"/>
      <c r="C228" s="186" t="s">
        <v>385</v>
      </c>
      <c r="D228" s="160"/>
      <c r="E228" s="161">
        <v>19.291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136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0" outlineLevel="1" x14ac:dyDescent="0.25">
      <c r="A229" s="169">
        <v>78</v>
      </c>
      <c r="B229" s="170" t="s">
        <v>386</v>
      </c>
      <c r="C229" s="185" t="s">
        <v>387</v>
      </c>
      <c r="D229" s="171" t="s">
        <v>156</v>
      </c>
      <c r="E229" s="172">
        <v>34.75</v>
      </c>
      <c r="F229" s="173"/>
      <c r="G229" s="174">
        <f>ROUND(E229*F229,2)</f>
        <v>0</v>
      </c>
      <c r="H229" s="159"/>
      <c r="I229" s="158">
        <f>ROUND(E229*H229,2)</f>
        <v>0</v>
      </c>
      <c r="J229" s="159"/>
      <c r="K229" s="158">
        <f>ROUND(E229*J229,2)</f>
        <v>0</v>
      </c>
      <c r="L229" s="158">
        <v>21</v>
      </c>
      <c r="M229" s="158">
        <f>G229*(1+L229/100)</f>
        <v>0</v>
      </c>
      <c r="N229" s="158">
        <v>2.5000000000000001E-4</v>
      </c>
      <c r="O229" s="158">
        <f>ROUND(E229*N229,2)</f>
        <v>0.01</v>
      </c>
      <c r="P229" s="158">
        <v>0</v>
      </c>
      <c r="Q229" s="158">
        <f>ROUND(E229*P229,2)</f>
        <v>0</v>
      </c>
      <c r="R229" s="158"/>
      <c r="S229" s="158" t="s">
        <v>134</v>
      </c>
      <c r="T229" s="158" t="s">
        <v>134</v>
      </c>
      <c r="U229" s="158">
        <v>0.10073</v>
      </c>
      <c r="V229" s="158">
        <f>ROUND(E229*U229,2)</f>
        <v>3.5</v>
      </c>
      <c r="W229" s="158"/>
      <c r="X229" s="158" t="s">
        <v>126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127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5">
      <c r="A230" s="155"/>
      <c r="B230" s="156"/>
      <c r="C230" s="186" t="s">
        <v>238</v>
      </c>
      <c r="D230" s="160"/>
      <c r="E230" s="161">
        <v>34.75</v>
      </c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136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13" x14ac:dyDescent="0.25">
      <c r="A231" s="163" t="s">
        <v>119</v>
      </c>
      <c r="B231" s="164" t="s">
        <v>89</v>
      </c>
      <c r="C231" s="183" t="s">
        <v>90</v>
      </c>
      <c r="D231" s="165"/>
      <c r="E231" s="166"/>
      <c r="F231" s="167"/>
      <c r="G231" s="168">
        <f>SUMIF(AG232:AG238,"&lt;&gt;NOR",G232:G238)</f>
        <v>0</v>
      </c>
      <c r="H231" s="162"/>
      <c r="I231" s="162">
        <f>SUM(I232:I238)</f>
        <v>0</v>
      </c>
      <c r="J231" s="162"/>
      <c r="K231" s="162">
        <f>SUM(K232:K238)</f>
        <v>0</v>
      </c>
      <c r="L231" s="162"/>
      <c r="M231" s="162">
        <f>SUM(M232:M238)</f>
        <v>0</v>
      </c>
      <c r="N231" s="162"/>
      <c r="O231" s="162">
        <f>SUM(O232:O238)</f>
        <v>0</v>
      </c>
      <c r="P231" s="162"/>
      <c r="Q231" s="162">
        <f>SUM(Q232:Q238)</f>
        <v>0</v>
      </c>
      <c r="R231" s="162"/>
      <c r="S231" s="162"/>
      <c r="T231" s="162"/>
      <c r="U231" s="162"/>
      <c r="V231" s="162">
        <f>SUM(V232:V238)</f>
        <v>37.64</v>
      </c>
      <c r="W231" s="162"/>
      <c r="X231" s="162"/>
      <c r="AG231" t="s">
        <v>120</v>
      </c>
    </row>
    <row r="232" spans="1:60" outlineLevel="1" x14ac:dyDescent="0.25">
      <c r="A232" s="175">
        <v>79</v>
      </c>
      <c r="B232" s="176" t="s">
        <v>388</v>
      </c>
      <c r="C232" s="184" t="s">
        <v>389</v>
      </c>
      <c r="D232" s="177" t="s">
        <v>152</v>
      </c>
      <c r="E232" s="178">
        <v>18.40503</v>
      </c>
      <c r="F232" s="179"/>
      <c r="G232" s="180">
        <f t="shared" ref="G232:G238" si="0">ROUND(E232*F232,2)</f>
        <v>0</v>
      </c>
      <c r="H232" s="159"/>
      <c r="I232" s="158">
        <f t="shared" ref="I232:I238" si="1">ROUND(E232*H232,2)</f>
        <v>0</v>
      </c>
      <c r="J232" s="159"/>
      <c r="K232" s="158">
        <f t="shared" ref="K232:K238" si="2">ROUND(E232*J232,2)</f>
        <v>0</v>
      </c>
      <c r="L232" s="158">
        <v>21</v>
      </c>
      <c r="M232" s="158">
        <f t="shared" ref="M232:M238" si="3">G232*(1+L232/100)</f>
        <v>0</v>
      </c>
      <c r="N232" s="158">
        <v>0</v>
      </c>
      <c r="O232" s="158">
        <f t="shared" ref="O232:O238" si="4">ROUND(E232*N232,2)</f>
        <v>0</v>
      </c>
      <c r="P232" s="158">
        <v>0</v>
      </c>
      <c r="Q232" s="158">
        <f t="shared" ref="Q232:Q238" si="5">ROUND(E232*P232,2)</f>
        <v>0</v>
      </c>
      <c r="R232" s="158"/>
      <c r="S232" s="158" t="s">
        <v>134</v>
      </c>
      <c r="T232" s="158" t="s">
        <v>134</v>
      </c>
      <c r="U232" s="158">
        <v>0.27700000000000002</v>
      </c>
      <c r="V232" s="158">
        <f t="shared" ref="V232:V238" si="6">ROUND(E232*U232,2)</f>
        <v>5.0999999999999996</v>
      </c>
      <c r="W232" s="158"/>
      <c r="X232" s="158" t="s">
        <v>390</v>
      </c>
      <c r="Y232" s="148"/>
      <c r="Z232" s="148"/>
      <c r="AA232" s="148"/>
      <c r="AB232" s="148"/>
      <c r="AC232" s="148"/>
      <c r="AD232" s="148"/>
      <c r="AE232" s="148"/>
      <c r="AF232" s="148"/>
      <c r="AG232" s="148" t="s">
        <v>391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5">
      <c r="A233" s="175">
        <v>80</v>
      </c>
      <c r="B233" s="176" t="s">
        <v>392</v>
      </c>
      <c r="C233" s="184" t="s">
        <v>393</v>
      </c>
      <c r="D233" s="177" t="s">
        <v>152</v>
      </c>
      <c r="E233" s="178">
        <v>18.40503</v>
      </c>
      <c r="F233" s="179"/>
      <c r="G233" s="180">
        <f t="shared" si="0"/>
        <v>0</v>
      </c>
      <c r="H233" s="159"/>
      <c r="I233" s="158">
        <f t="shared" si="1"/>
        <v>0</v>
      </c>
      <c r="J233" s="159"/>
      <c r="K233" s="158">
        <f t="shared" si="2"/>
        <v>0</v>
      </c>
      <c r="L233" s="158">
        <v>21</v>
      </c>
      <c r="M233" s="158">
        <f t="shared" si="3"/>
        <v>0</v>
      </c>
      <c r="N233" s="158">
        <v>0</v>
      </c>
      <c r="O233" s="158">
        <f t="shared" si="4"/>
        <v>0</v>
      </c>
      <c r="P233" s="158">
        <v>0</v>
      </c>
      <c r="Q233" s="158">
        <f t="shared" si="5"/>
        <v>0</v>
      </c>
      <c r="R233" s="158"/>
      <c r="S233" s="158" t="s">
        <v>134</v>
      </c>
      <c r="T233" s="158" t="s">
        <v>134</v>
      </c>
      <c r="U233" s="158">
        <v>0.49</v>
      </c>
      <c r="V233" s="158">
        <f t="shared" si="6"/>
        <v>9.02</v>
      </c>
      <c r="W233" s="158"/>
      <c r="X233" s="158" t="s">
        <v>390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391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5">
      <c r="A234" s="175">
        <v>81</v>
      </c>
      <c r="B234" s="176" t="s">
        <v>394</v>
      </c>
      <c r="C234" s="184" t="s">
        <v>395</v>
      </c>
      <c r="D234" s="177" t="s">
        <v>152</v>
      </c>
      <c r="E234" s="178">
        <v>128.83521999999999</v>
      </c>
      <c r="F234" s="179"/>
      <c r="G234" s="180">
        <f t="shared" si="0"/>
        <v>0</v>
      </c>
      <c r="H234" s="159"/>
      <c r="I234" s="158">
        <f t="shared" si="1"/>
        <v>0</v>
      </c>
      <c r="J234" s="159"/>
      <c r="K234" s="158">
        <f t="shared" si="2"/>
        <v>0</v>
      </c>
      <c r="L234" s="158">
        <v>21</v>
      </c>
      <c r="M234" s="158">
        <f t="shared" si="3"/>
        <v>0</v>
      </c>
      <c r="N234" s="158">
        <v>0</v>
      </c>
      <c r="O234" s="158">
        <f t="shared" si="4"/>
        <v>0</v>
      </c>
      <c r="P234" s="158">
        <v>0</v>
      </c>
      <c r="Q234" s="158">
        <f t="shared" si="5"/>
        <v>0</v>
      </c>
      <c r="R234" s="158"/>
      <c r="S234" s="158" t="s">
        <v>134</v>
      </c>
      <c r="T234" s="158" t="s">
        <v>134</v>
      </c>
      <c r="U234" s="158">
        <v>0</v>
      </c>
      <c r="V234" s="158">
        <f t="shared" si="6"/>
        <v>0</v>
      </c>
      <c r="W234" s="158"/>
      <c r="X234" s="158" t="s">
        <v>390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391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5">
      <c r="A235" s="175">
        <v>82</v>
      </c>
      <c r="B235" s="176" t="s">
        <v>396</v>
      </c>
      <c r="C235" s="184" t="s">
        <v>397</v>
      </c>
      <c r="D235" s="177" t="s">
        <v>152</v>
      </c>
      <c r="E235" s="178">
        <v>18.40503</v>
      </c>
      <c r="F235" s="179"/>
      <c r="G235" s="180">
        <f t="shared" si="0"/>
        <v>0</v>
      </c>
      <c r="H235" s="159"/>
      <c r="I235" s="158">
        <f t="shared" si="1"/>
        <v>0</v>
      </c>
      <c r="J235" s="159"/>
      <c r="K235" s="158">
        <f t="shared" si="2"/>
        <v>0</v>
      </c>
      <c r="L235" s="158">
        <v>21</v>
      </c>
      <c r="M235" s="158">
        <f t="shared" si="3"/>
        <v>0</v>
      </c>
      <c r="N235" s="158">
        <v>0</v>
      </c>
      <c r="O235" s="158">
        <f t="shared" si="4"/>
        <v>0</v>
      </c>
      <c r="P235" s="158">
        <v>0</v>
      </c>
      <c r="Q235" s="158">
        <f t="shared" si="5"/>
        <v>0</v>
      </c>
      <c r="R235" s="158"/>
      <c r="S235" s="158" t="s">
        <v>134</v>
      </c>
      <c r="T235" s="158" t="s">
        <v>134</v>
      </c>
      <c r="U235" s="158">
        <v>0.94199999999999995</v>
      </c>
      <c r="V235" s="158">
        <f t="shared" si="6"/>
        <v>17.34</v>
      </c>
      <c r="W235" s="158"/>
      <c r="X235" s="158" t="s">
        <v>390</v>
      </c>
      <c r="Y235" s="148"/>
      <c r="Z235" s="148"/>
      <c r="AA235" s="148"/>
      <c r="AB235" s="148"/>
      <c r="AC235" s="148"/>
      <c r="AD235" s="148"/>
      <c r="AE235" s="148"/>
      <c r="AF235" s="148"/>
      <c r="AG235" s="148" t="s">
        <v>391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5">
      <c r="A236" s="175">
        <v>83</v>
      </c>
      <c r="B236" s="176" t="s">
        <v>398</v>
      </c>
      <c r="C236" s="184" t="s">
        <v>399</v>
      </c>
      <c r="D236" s="177" t="s">
        <v>152</v>
      </c>
      <c r="E236" s="178">
        <v>55.215089999999996</v>
      </c>
      <c r="F236" s="179"/>
      <c r="G236" s="180">
        <f t="shared" si="0"/>
        <v>0</v>
      </c>
      <c r="H236" s="159"/>
      <c r="I236" s="158">
        <f t="shared" si="1"/>
        <v>0</v>
      </c>
      <c r="J236" s="159"/>
      <c r="K236" s="158">
        <f t="shared" si="2"/>
        <v>0</v>
      </c>
      <c r="L236" s="158">
        <v>21</v>
      </c>
      <c r="M236" s="158">
        <f t="shared" si="3"/>
        <v>0</v>
      </c>
      <c r="N236" s="158">
        <v>0</v>
      </c>
      <c r="O236" s="158">
        <f t="shared" si="4"/>
        <v>0</v>
      </c>
      <c r="P236" s="158">
        <v>0</v>
      </c>
      <c r="Q236" s="158">
        <f t="shared" si="5"/>
        <v>0</v>
      </c>
      <c r="R236" s="158"/>
      <c r="S236" s="158" t="s">
        <v>134</v>
      </c>
      <c r="T236" s="158" t="s">
        <v>134</v>
      </c>
      <c r="U236" s="158">
        <v>0.11</v>
      </c>
      <c r="V236" s="158">
        <f t="shared" si="6"/>
        <v>6.07</v>
      </c>
      <c r="W236" s="158"/>
      <c r="X236" s="158" t="s">
        <v>390</v>
      </c>
      <c r="Y236" s="148"/>
      <c r="Z236" s="148"/>
      <c r="AA236" s="148"/>
      <c r="AB236" s="148"/>
      <c r="AC236" s="148"/>
      <c r="AD236" s="148"/>
      <c r="AE236" s="148"/>
      <c r="AF236" s="148"/>
      <c r="AG236" s="148" t="s">
        <v>391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5">
      <c r="A237" s="175">
        <v>84</v>
      </c>
      <c r="B237" s="176" t="s">
        <v>400</v>
      </c>
      <c r="C237" s="184" t="s">
        <v>401</v>
      </c>
      <c r="D237" s="177" t="s">
        <v>152</v>
      </c>
      <c r="E237" s="178">
        <v>18.40503</v>
      </c>
      <c r="F237" s="179"/>
      <c r="G237" s="180">
        <f t="shared" si="0"/>
        <v>0</v>
      </c>
      <c r="H237" s="159"/>
      <c r="I237" s="158">
        <f t="shared" si="1"/>
        <v>0</v>
      </c>
      <c r="J237" s="159"/>
      <c r="K237" s="158">
        <f t="shared" si="2"/>
        <v>0</v>
      </c>
      <c r="L237" s="158">
        <v>21</v>
      </c>
      <c r="M237" s="158">
        <f t="shared" si="3"/>
        <v>0</v>
      </c>
      <c r="N237" s="158">
        <v>0</v>
      </c>
      <c r="O237" s="158">
        <f t="shared" si="4"/>
        <v>0</v>
      </c>
      <c r="P237" s="158">
        <v>0</v>
      </c>
      <c r="Q237" s="158">
        <f t="shared" si="5"/>
        <v>0</v>
      </c>
      <c r="R237" s="158"/>
      <c r="S237" s="158" t="s">
        <v>134</v>
      </c>
      <c r="T237" s="158" t="s">
        <v>134</v>
      </c>
      <c r="U237" s="158">
        <v>0</v>
      </c>
      <c r="V237" s="158">
        <f t="shared" si="6"/>
        <v>0</v>
      </c>
      <c r="W237" s="158"/>
      <c r="X237" s="158" t="s">
        <v>390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391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5">
      <c r="A238" s="169">
        <v>85</v>
      </c>
      <c r="B238" s="170" t="s">
        <v>402</v>
      </c>
      <c r="C238" s="185" t="s">
        <v>403</v>
      </c>
      <c r="D238" s="171" t="s">
        <v>152</v>
      </c>
      <c r="E238" s="172">
        <v>18.40503</v>
      </c>
      <c r="F238" s="173"/>
      <c r="G238" s="174">
        <f t="shared" si="0"/>
        <v>0</v>
      </c>
      <c r="H238" s="159"/>
      <c r="I238" s="158">
        <f t="shared" si="1"/>
        <v>0</v>
      </c>
      <c r="J238" s="159"/>
      <c r="K238" s="158">
        <f t="shared" si="2"/>
        <v>0</v>
      </c>
      <c r="L238" s="158">
        <v>21</v>
      </c>
      <c r="M238" s="158">
        <f t="shared" si="3"/>
        <v>0</v>
      </c>
      <c r="N238" s="158">
        <v>0</v>
      </c>
      <c r="O238" s="158">
        <f t="shared" si="4"/>
        <v>0</v>
      </c>
      <c r="P238" s="158">
        <v>0</v>
      </c>
      <c r="Q238" s="158">
        <f t="shared" si="5"/>
        <v>0</v>
      </c>
      <c r="R238" s="158"/>
      <c r="S238" s="158" t="s">
        <v>134</v>
      </c>
      <c r="T238" s="158" t="s">
        <v>134</v>
      </c>
      <c r="U238" s="158">
        <v>6.0000000000000001E-3</v>
      </c>
      <c r="V238" s="158">
        <f t="shared" si="6"/>
        <v>0.11</v>
      </c>
      <c r="W238" s="158"/>
      <c r="X238" s="158" t="s">
        <v>390</v>
      </c>
      <c r="Y238" s="148"/>
      <c r="Z238" s="148"/>
      <c r="AA238" s="148"/>
      <c r="AB238" s="148"/>
      <c r="AC238" s="148"/>
      <c r="AD238" s="148"/>
      <c r="AE238" s="148"/>
      <c r="AF238" s="148"/>
      <c r="AG238" s="148" t="s">
        <v>391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x14ac:dyDescent="0.25">
      <c r="A239" s="3"/>
      <c r="B239" s="4"/>
      <c r="C239" s="188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AE239">
        <v>15</v>
      </c>
      <c r="AF239">
        <v>21</v>
      </c>
      <c r="AG239" t="s">
        <v>106</v>
      </c>
    </row>
    <row r="240" spans="1:60" ht="13" x14ac:dyDescent="0.25">
      <c r="A240" s="151"/>
      <c r="B240" s="152" t="s">
        <v>31</v>
      </c>
      <c r="C240" s="189"/>
      <c r="D240" s="153"/>
      <c r="E240" s="154"/>
      <c r="F240" s="154"/>
      <c r="G240" s="182">
        <f>G8+G11+G39+G48+G76+G80+G88+G91+G97+G101+G132+G134+G162+G166+G170+G174+G200+G215+G220+G231</f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AE240">
        <f>SUMIF(L7:L238,AE239,G7:G238)</f>
        <v>0</v>
      </c>
      <c r="AF240">
        <f>SUMIF(L7:L238,AF239,G7:G238)</f>
        <v>0</v>
      </c>
      <c r="AG240" t="s">
        <v>404</v>
      </c>
    </row>
    <row r="241" spans="1:33" x14ac:dyDescent="0.25">
      <c r="A241" s="3"/>
      <c r="B241" s="4"/>
      <c r="C241" s="188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5">
      <c r="A242" s="3"/>
      <c r="B242" s="4"/>
      <c r="C242" s="188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33" x14ac:dyDescent="0.25">
      <c r="A243" s="266" t="s">
        <v>405</v>
      </c>
      <c r="B243" s="266"/>
      <c r="C243" s="267"/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 x14ac:dyDescent="0.25">
      <c r="A244" s="247"/>
      <c r="B244" s="248"/>
      <c r="C244" s="249"/>
      <c r="D244" s="248"/>
      <c r="E244" s="248"/>
      <c r="F244" s="248"/>
      <c r="G244" s="250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AG244" t="s">
        <v>406</v>
      </c>
    </row>
    <row r="245" spans="1:33" x14ac:dyDescent="0.25">
      <c r="A245" s="251"/>
      <c r="B245" s="252"/>
      <c r="C245" s="253"/>
      <c r="D245" s="252"/>
      <c r="E245" s="252"/>
      <c r="F245" s="252"/>
      <c r="G245" s="254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5">
      <c r="A246" s="251"/>
      <c r="B246" s="252"/>
      <c r="C246" s="253"/>
      <c r="D246" s="252"/>
      <c r="E246" s="252"/>
      <c r="F246" s="252"/>
      <c r="G246" s="254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3" x14ac:dyDescent="0.25">
      <c r="A247" s="251"/>
      <c r="B247" s="252"/>
      <c r="C247" s="253"/>
      <c r="D247" s="252"/>
      <c r="E247" s="252"/>
      <c r="F247" s="252"/>
      <c r="G247" s="254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33" x14ac:dyDescent="0.25">
      <c r="A248" s="255"/>
      <c r="B248" s="256"/>
      <c r="C248" s="257"/>
      <c r="D248" s="256"/>
      <c r="E248" s="256"/>
      <c r="F248" s="256"/>
      <c r="G248" s="258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33" x14ac:dyDescent="0.25">
      <c r="A249" s="3"/>
      <c r="B249" s="4"/>
      <c r="C249" s="188"/>
      <c r="D249" s="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33" x14ac:dyDescent="0.25">
      <c r="C250" s="190"/>
      <c r="D250" s="10"/>
      <c r="AG250" t="s">
        <v>407</v>
      </c>
    </row>
    <row r="251" spans="1:33" x14ac:dyDescent="0.25">
      <c r="D251" s="10"/>
    </row>
    <row r="252" spans="1:33" x14ac:dyDescent="0.25">
      <c r="D252" s="10"/>
    </row>
    <row r="253" spans="1:33" x14ac:dyDescent="0.25">
      <c r="D253" s="10"/>
    </row>
    <row r="254" spans="1:33" x14ac:dyDescent="0.25">
      <c r="D254" s="10"/>
    </row>
    <row r="255" spans="1:33" x14ac:dyDescent="0.25">
      <c r="D255" s="10"/>
    </row>
    <row r="256" spans="1:33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</sheetData>
  <mergeCells count="6">
    <mergeCell ref="A244:G248"/>
    <mergeCell ref="A1:G1"/>
    <mergeCell ref="C2:G2"/>
    <mergeCell ref="C3:G3"/>
    <mergeCell ref="C4:G4"/>
    <mergeCell ref="A243:C243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konecna@starezsport.cz</dc:creator>
  <cp:lastModifiedBy>Rostislav Gnida</cp:lastModifiedBy>
  <cp:lastPrinted>2019-03-19T12:27:02Z</cp:lastPrinted>
  <dcterms:created xsi:type="dcterms:W3CDTF">2009-04-08T07:15:50Z</dcterms:created>
  <dcterms:modified xsi:type="dcterms:W3CDTF">2021-09-09T07:53:12Z</dcterms:modified>
</cp:coreProperties>
</file>